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falconbgsu-my.sharepoint.com/personal/eemontg_bgsu_edu/Documents/Desktop/Website Files/Website Forms/Remediated Forms/"/>
    </mc:Choice>
  </mc:AlternateContent>
  <xr:revisionPtr revIDLastSave="0" documentId="8_{DDCBDE05-A9D3-4CF4-83A4-97FEE302C7EB}" xr6:coauthVersionLast="47" xr6:coauthVersionMax="47" xr10:uidLastSave="{00000000-0000-0000-0000-000000000000}"/>
  <bookViews>
    <workbookView xWindow="-120" yWindow="-120" windowWidth="29040" windowHeight="15720" xr2:uid="{00000000-000D-0000-FFFF-FFFF00000000}"/>
  </bookViews>
  <sheets>
    <sheet name="Budget Template" sheetId="1" r:id="rId1"/>
    <sheet name="Instructions" sheetId="2" r:id="rId2"/>
    <sheet name="Sample Budget"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D940tSSh8wirrD/lVQS5IPfkorA=="/>
    </ext>
  </extLst>
</workbook>
</file>

<file path=xl/calcChain.xml><?xml version="1.0" encoding="utf-8"?>
<calcChain xmlns="http://schemas.openxmlformats.org/spreadsheetml/2006/main">
  <c r="W21" i="6" l="1"/>
  <c r="Z21" i="6"/>
  <c r="W22" i="6"/>
  <c r="Z127" i="6"/>
  <c r="W127" i="6"/>
  <c r="T127" i="6"/>
  <c r="Q127" i="6"/>
  <c r="Z127" i="1"/>
  <c r="W127" i="1"/>
  <c r="T127" i="1"/>
  <c r="Q127" i="1"/>
  <c r="N102" i="6"/>
  <c r="AD132" i="6"/>
  <c r="AC132" i="6"/>
  <c r="AD131" i="6"/>
  <c r="AC131" i="6"/>
  <c r="AD129" i="6"/>
  <c r="AC129" i="6"/>
  <c r="AD128" i="6"/>
  <c r="AE128" i="6" s="1"/>
  <c r="AC128" i="6"/>
  <c r="AA127" i="6"/>
  <c r="X127" i="6"/>
  <c r="U127" i="6"/>
  <c r="R127" i="6"/>
  <c r="O127" i="6"/>
  <c r="N127" i="6"/>
  <c r="AD125" i="6"/>
  <c r="AC125" i="6"/>
  <c r="AD124" i="6"/>
  <c r="AC124" i="6"/>
  <c r="AD123" i="6"/>
  <c r="AC123" i="6"/>
  <c r="AD122" i="6"/>
  <c r="AC122" i="6"/>
  <c r="AD121" i="6"/>
  <c r="AE121" i="6" s="1"/>
  <c r="AC121" i="6"/>
  <c r="AD120" i="6"/>
  <c r="AE120" i="6" s="1"/>
  <c r="AC120" i="6"/>
  <c r="AD119" i="6"/>
  <c r="AC119" i="6"/>
  <c r="AD118" i="6"/>
  <c r="AC118" i="6"/>
  <c r="AC115" i="6" s="1"/>
  <c r="AD117" i="6"/>
  <c r="AE117" i="6" s="1"/>
  <c r="AC117" i="6"/>
  <c r="AD116" i="6"/>
  <c r="AC116" i="6"/>
  <c r="AA115" i="6"/>
  <c r="Z115" i="6"/>
  <c r="X115" i="6"/>
  <c r="W115" i="6"/>
  <c r="U115" i="6"/>
  <c r="T115" i="6"/>
  <c r="R115" i="6"/>
  <c r="Q115" i="6"/>
  <c r="N115" i="6"/>
  <c r="AD113" i="6"/>
  <c r="AD112" i="6" s="1"/>
  <c r="AC113" i="6"/>
  <c r="AC112" i="6" s="1"/>
  <c r="AA112" i="6"/>
  <c r="Z112" i="6"/>
  <c r="X112" i="6"/>
  <c r="W112" i="6"/>
  <c r="U112" i="6"/>
  <c r="T112" i="6"/>
  <c r="R112" i="6"/>
  <c r="Q112" i="6"/>
  <c r="O112" i="6"/>
  <c r="N112" i="6"/>
  <c r="AD110" i="6"/>
  <c r="AC110" i="6"/>
  <c r="AD109" i="6"/>
  <c r="AC109" i="6"/>
  <c r="AD108" i="6"/>
  <c r="AC108" i="6"/>
  <c r="AD107" i="6"/>
  <c r="AC107" i="6"/>
  <c r="AD106" i="6"/>
  <c r="AC106" i="6"/>
  <c r="AD105" i="6"/>
  <c r="AC105" i="6"/>
  <c r="AD104" i="6"/>
  <c r="AC104" i="6"/>
  <c r="AE104" i="6" s="1"/>
  <c r="AD103" i="6"/>
  <c r="AC103" i="6"/>
  <c r="AA102" i="6"/>
  <c r="Z102" i="6"/>
  <c r="X102" i="6"/>
  <c r="W102" i="6"/>
  <c r="U102" i="6"/>
  <c r="T102" i="6"/>
  <c r="R102" i="6"/>
  <c r="Q102" i="6"/>
  <c r="O102" i="6"/>
  <c r="AD100" i="6"/>
  <c r="AC100" i="6"/>
  <c r="AD99" i="6"/>
  <c r="AC99" i="6"/>
  <c r="AD98" i="6"/>
  <c r="AD96" i="6" s="1"/>
  <c r="AC98" i="6"/>
  <c r="AD97" i="6"/>
  <c r="AC97" i="6"/>
  <c r="AA96" i="6"/>
  <c r="Z96" i="6"/>
  <c r="X96" i="6"/>
  <c r="W96" i="6"/>
  <c r="U96" i="6"/>
  <c r="T96" i="6"/>
  <c r="R96" i="6"/>
  <c r="Q96" i="6"/>
  <c r="O96" i="6"/>
  <c r="N96" i="6"/>
  <c r="AD94" i="6"/>
  <c r="AC94" i="6"/>
  <c r="AD93" i="6"/>
  <c r="AC93" i="6"/>
  <c r="AA92" i="6"/>
  <c r="Z92" i="6"/>
  <c r="X92" i="6"/>
  <c r="W92" i="6"/>
  <c r="U92" i="6"/>
  <c r="T92" i="6"/>
  <c r="R92" i="6"/>
  <c r="Q92" i="6"/>
  <c r="O92" i="6"/>
  <c r="N92" i="6"/>
  <c r="AD90" i="6"/>
  <c r="AC90" i="6"/>
  <c r="AD89" i="6"/>
  <c r="AC89" i="6"/>
  <c r="AE89" i="6" s="1"/>
  <c r="AA88" i="6"/>
  <c r="Z88" i="6"/>
  <c r="X88" i="6"/>
  <c r="W88" i="6"/>
  <c r="U88" i="6"/>
  <c r="T88" i="6"/>
  <c r="R88" i="6"/>
  <c r="Q88" i="6"/>
  <c r="O88" i="6"/>
  <c r="N88" i="6"/>
  <c r="C77" i="6"/>
  <c r="O77" i="6" s="1"/>
  <c r="O80" i="6" s="1"/>
  <c r="R80" i="6" s="1"/>
  <c r="U80" i="6" s="1"/>
  <c r="X80" i="6" s="1"/>
  <c r="AA80" i="6" s="1"/>
  <c r="N75" i="6"/>
  <c r="Q75" i="6" s="1"/>
  <c r="O74" i="6"/>
  <c r="N74" i="6"/>
  <c r="T74" i="6" s="1"/>
  <c r="W74" i="6" s="1"/>
  <c r="Z74" i="6" s="1"/>
  <c r="K74" i="6"/>
  <c r="G74" i="6"/>
  <c r="N72" i="6"/>
  <c r="T72" i="6" s="1"/>
  <c r="W72" i="6" s="1"/>
  <c r="Z72" i="6" s="1"/>
  <c r="O71" i="6"/>
  <c r="O72" i="6" s="1"/>
  <c r="N71" i="6"/>
  <c r="Q71" i="6" s="1"/>
  <c r="K71" i="6"/>
  <c r="G71" i="6"/>
  <c r="O69" i="6"/>
  <c r="N69" i="6"/>
  <c r="O68" i="6"/>
  <c r="R68" i="6" s="1"/>
  <c r="U68" i="6" s="1"/>
  <c r="X68" i="6" s="1"/>
  <c r="AA68" i="6" s="1"/>
  <c r="N68" i="6"/>
  <c r="T68" i="6" s="1"/>
  <c r="W68" i="6" s="1"/>
  <c r="Z68" i="6" s="1"/>
  <c r="K68" i="6"/>
  <c r="G68" i="6"/>
  <c r="N66" i="6"/>
  <c r="O65" i="6"/>
  <c r="R65" i="6" s="1"/>
  <c r="U65" i="6" s="1"/>
  <c r="X65" i="6" s="1"/>
  <c r="AA65" i="6" s="1"/>
  <c r="N65" i="6"/>
  <c r="T65" i="6" s="1"/>
  <c r="W65" i="6" s="1"/>
  <c r="Z65" i="6" s="1"/>
  <c r="K65" i="6"/>
  <c r="G65" i="6"/>
  <c r="O62" i="6"/>
  <c r="R62" i="6" s="1"/>
  <c r="U62" i="6" s="1"/>
  <c r="X62" i="6" s="1"/>
  <c r="AA62" i="6" s="1"/>
  <c r="N62" i="6"/>
  <c r="T62" i="6" s="1"/>
  <c r="W62" i="6" s="1"/>
  <c r="Z62" i="6" s="1"/>
  <c r="K62" i="6"/>
  <c r="G62" i="6"/>
  <c r="O60" i="6"/>
  <c r="O59" i="6"/>
  <c r="R59" i="6" s="1"/>
  <c r="U59" i="6" s="1"/>
  <c r="X59" i="6" s="1"/>
  <c r="AA59" i="6" s="1"/>
  <c r="N59" i="6"/>
  <c r="N60" i="6" s="1"/>
  <c r="K59" i="6"/>
  <c r="G59" i="6"/>
  <c r="O56" i="6"/>
  <c r="O57" i="6" s="1"/>
  <c r="R57" i="6" s="1"/>
  <c r="U57" i="6" s="1"/>
  <c r="X57" i="6" s="1"/>
  <c r="AA57" i="6" s="1"/>
  <c r="N56" i="6"/>
  <c r="K56" i="6"/>
  <c r="G56" i="6"/>
  <c r="O53" i="6"/>
  <c r="N53" i="6"/>
  <c r="T53" i="6" s="1"/>
  <c r="W53" i="6" s="1"/>
  <c r="Z53" i="6" s="1"/>
  <c r="K53" i="6"/>
  <c r="G53" i="6"/>
  <c r="O50" i="6"/>
  <c r="N50" i="6"/>
  <c r="K50" i="6"/>
  <c r="G50" i="6"/>
  <c r="O47" i="6"/>
  <c r="O48" i="6" s="1"/>
  <c r="N47" i="6"/>
  <c r="N48" i="6" s="1"/>
  <c r="T48" i="6" s="1"/>
  <c r="W48" i="6" s="1"/>
  <c r="Z48" i="6" s="1"/>
  <c r="K47" i="6"/>
  <c r="G47" i="6"/>
  <c r="O44" i="6"/>
  <c r="R44" i="6" s="1"/>
  <c r="U44" i="6" s="1"/>
  <c r="X44" i="6" s="1"/>
  <c r="AA44" i="6" s="1"/>
  <c r="N44" i="6"/>
  <c r="T44" i="6" s="1"/>
  <c r="W44" i="6" s="1"/>
  <c r="Z44" i="6" s="1"/>
  <c r="K44" i="6"/>
  <c r="G44" i="6"/>
  <c r="O41" i="6"/>
  <c r="O42" i="6" s="1"/>
  <c r="N41" i="6"/>
  <c r="Q41" i="6" s="1"/>
  <c r="M41" i="6"/>
  <c r="I41" i="6"/>
  <c r="O40" i="6"/>
  <c r="R40" i="6" s="1"/>
  <c r="U40" i="6" s="1"/>
  <c r="X40" i="6" s="1"/>
  <c r="AA40" i="6" s="1"/>
  <c r="O39" i="6"/>
  <c r="R39" i="6" s="1"/>
  <c r="U39" i="6" s="1"/>
  <c r="X39" i="6" s="1"/>
  <c r="AA39" i="6" s="1"/>
  <c r="N39" i="6"/>
  <c r="Q39" i="6" s="1"/>
  <c r="T39" i="6" s="1"/>
  <c r="W39" i="6" s="1"/>
  <c r="Z39" i="6" s="1"/>
  <c r="L39" i="6"/>
  <c r="H39" i="6"/>
  <c r="O36" i="6"/>
  <c r="R36" i="6" s="1"/>
  <c r="U36" i="6" s="1"/>
  <c r="X36" i="6" s="1"/>
  <c r="AA36" i="6" s="1"/>
  <c r="N36" i="6"/>
  <c r="Q36" i="6" s="1"/>
  <c r="T36" i="6" s="1"/>
  <c r="W36" i="6" s="1"/>
  <c r="M36" i="6"/>
  <c r="I36" i="6"/>
  <c r="O34" i="6"/>
  <c r="O35" i="6" s="1"/>
  <c r="R35" i="6" s="1"/>
  <c r="U35" i="6" s="1"/>
  <c r="X35" i="6" s="1"/>
  <c r="AA35" i="6" s="1"/>
  <c r="N34" i="6"/>
  <c r="L34" i="6"/>
  <c r="H34" i="6"/>
  <c r="N32" i="6"/>
  <c r="Q32" i="6" s="1"/>
  <c r="T32" i="6" s="1"/>
  <c r="W32" i="6" s="1"/>
  <c r="Z32" i="6" s="1"/>
  <c r="Q31" i="6"/>
  <c r="T31" i="6" s="1"/>
  <c r="W31" i="6" s="1"/>
  <c r="Z31" i="6" s="1"/>
  <c r="O31" i="6"/>
  <c r="N31" i="6"/>
  <c r="M31" i="6"/>
  <c r="I31" i="6"/>
  <c r="O29" i="6"/>
  <c r="N29" i="6"/>
  <c r="N30" i="6" s="1"/>
  <c r="L29" i="6"/>
  <c r="H29" i="6"/>
  <c r="O26" i="6"/>
  <c r="O27" i="6" s="1"/>
  <c r="N26" i="6"/>
  <c r="N27" i="6" s="1"/>
  <c r="Q27" i="6" s="1"/>
  <c r="T27" i="6" s="1"/>
  <c r="W27" i="6" s="1"/>
  <c r="Z27" i="6" s="1"/>
  <c r="M26" i="6"/>
  <c r="I26" i="6"/>
  <c r="O25" i="6"/>
  <c r="R25" i="6" s="1"/>
  <c r="U25" i="6" s="1"/>
  <c r="X25" i="6" s="1"/>
  <c r="AA25" i="6" s="1"/>
  <c r="N25" i="6"/>
  <c r="O24" i="6"/>
  <c r="N24" i="6"/>
  <c r="Q24" i="6" s="1"/>
  <c r="L24" i="6"/>
  <c r="H24" i="6"/>
  <c r="O21" i="6"/>
  <c r="O22" i="6" s="1"/>
  <c r="N21" i="6"/>
  <c r="Q21" i="6" s="1"/>
  <c r="M21" i="6"/>
  <c r="I21" i="6"/>
  <c r="O19" i="6"/>
  <c r="O20" i="6" s="1"/>
  <c r="N19" i="6"/>
  <c r="L19" i="6"/>
  <c r="H19" i="6"/>
  <c r="O42" i="1"/>
  <c r="N42" i="1"/>
  <c r="Q42" i="1" s="1"/>
  <c r="T42" i="1" s="1"/>
  <c r="W42" i="1" s="1"/>
  <c r="Z42" i="1" s="1"/>
  <c r="R41" i="1"/>
  <c r="U41" i="1" s="1"/>
  <c r="X41" i="1" s="1"/>
  <c r="AA41" i="1" s="1"/>
  <c r="Q41" i="1"/>
  <c r="T41" i="1" s="1"/>
  <c r="W41" i="1" s="1"/>
  <c r="Z41" i="1" s="1"/>
  <c r="O41" i="1"/>
  <c r="N41" i="1"/>
  <c r="M41" i="1"/>
  <c r="I41" i="1"/>
  <c r="O39" i="1"/>
  <c r="O40" i="1" s="1"/>
  <c r="N39" i="1"/>
  <c r="N40" i="1" s="1"/>
  <c r="L39" i="1"/>
  <c r="H39" i="1"/>
  <c r="O36" i="1"/>
  <c r="O37" i="1" s="1"/>
  <c r="N36" i="1"/>
  <c r="N37" i="1" s="1"/>
  <c r="M36" i="1"/>
  <c r="I36" i="1"/>
  <c r="O34" i="1"/>
  <c r="R34" i="1" s="1"/>
  <c r="U34" i="1" s="1"/>
  <c r="X34" i="1" s="1"/>
  <c r="AA34" i="1" s="1"/>
  <c r="N34" i="1"/>
  <c r="N35" i="1" s="1"/>
  <c r="L34" i="1"/>
  <c r="H34" i="1"/>
  <c r="O31" i="1"/>
  <c r="O32" i="1" s="1"/>
  <c r="R32" i="1" s="1"/>
  <c r="N31" i="1"/>
  <c r="N32" i="1" s="1"/>
  <c r="M31" i="1"/>
  <c r="I31" i="1"/>
  <c r="O30" i="1"/>
  <c r="O29" i="1"/>
  <c r="N29" i="1"/>
  <c r="N30" i="1" s="1"/>
  <c r="L29" i="1"/>
  <c r="H29" i="1"/>
  <c r="O26" i="1"/>
  <c r="O27" i="1" s="1"/>
  <c r="N26" i="1"/>
  <c r="Q26" i="1" s="1"/>
  <c r="T26" i="1" s="1"/>
  <c r="W26" i="1" s="1"/>
  <c r="Z26" i="1" s="1"/>
  <c r="M26" i="1"/>
  <c r="I26" i="1"/>
  <c r="O24" i="1"/>
  <c r="O25" i="1" s="1"/>
  <c r="N24" i="1"/>
  <c r="N25" i="1" s="1"/>
  <c r="L24" i="1"/>
  <c r="H24" i="1"/>
  <c r="N21" i="1"/>
  <c r="C77" i="1"/>
  <c r="N22" i="1"/>
  <c r="O21" i="1"/>
  <c r="O22" i="1" s="1"/>
  <c r="O62" i="1"/>
  <c r="O63" i="1" s="1"/>
  <c r="N62" i="1"/>
  <c r="T62" i="1" s="1"/>
  <c r="W62" i="1" s="1"/>
  <c r="Z62" i="1" s="1"/>
  <c r="K62" i="1"/>
  <c r="G62" i="1"/>
  <c r="O59" i="1"/>
  <c r="R59" i="1" s="1"/>
  <c r="U59" i="1" s="1"/>
  <c r="X59" i="1" s="1"/>
  <c r="AA59" i="1" s="1"/>
  <c r="N59" i="1"/>
  <c r="T59" i="1" s="1"/>
  <c r="W59" i="1" s="1"/>
  <c r="Z59" i="1" s="1"/>
  <c r="K59" i="1"/>
  <c r="G59" i="1"/>
  <c r="N72" i="1"/>
  <c r="T72" i="1" s="1"/>
  <c r="W72" i="1" s="1"/>
  <c r="Z72" i="1" s="1"/>
  <c r="O71" i="1"/>
  <c r="O72" i="1" s="1"/>
  <c r="N71" i="1"/>
  <c r="T71" i="1" s="1"/>
  <c r="W71" i="1" s="1"/>
  <c r="Z71" i="1" s="1"/>
  <c r="K71" i="1"/>
  <c r="G71" i="1"/>
  <c r="N69" i="1"/>
  <c r="T69" i="1" s="1"/>
  <c r="W69" i="1" s="1"/>
  <c r="Z69" i="1" s="1"/>
  <c r="O68" i="1"/>
  <c r="O69" i="1" s="1"/>
  <c r="N68" i="1"/>
  <c r="T68" i="1" s="1"/>
  <c r="W68" i="1" s="1"/>
  <c r="Z68" i="1" s="1"/>
  <c r="K68" i="1"/>
  <c r="G68" i="1"/>
  <c r="O112" i="1"/>
  <c r="AD115" i="6" l="1"/>
  <c r="N37" i="6"/>
  <c r="Q37" i="6" s="1"/>
  <c r="R41" i="6"/>
  <c r="U41" i="6" s="1"/>
  <c r="X41" i="6" s="1"/>
  <c r="AA41" i="6" s="1"/>
  <c r="AE110" i="6"/>
  <c r="AE94" i="6"/>
  <c r="T71" i="6"/>
  <c r="W71" i="6" s="1"/>
  <c r="Z71" i="6" s="1"/>
  <c r="AC71" i="6" s="1"/>
  <c r="Q26" i="6"/>
  <c r="T26" i="6" s="1"/>
  <c r="W26" i="6" s="1"/>
  <c r="Z26" i="6" s="1"/>
  <c r="N42" i="6"/>
  <c r="Q42" i="6" s="1"/>
  <c r="T42" i="6" s="1"/>
  <c r="W42" i="6" s="1"/>
  <c r="Z42" i="6" s="1"/>
  <c r="AC42" i="6" s="1"/>
  <c r="AE124" i="6"/>
  <c r="O66" i="6"/>
  <c r="AE99" i="6"/>
  <c r="O37" i="6"/>
  <c r="AC88" i="6"/>
  <c r="AD102" i="6"/>
  <c r="U32" i="1"/>
  <c r="X32" i="1" s="1"/>
  <c r="AA32" i="1" s="1"/>
  <c r="R36" i="1"/>
  <c r="U36" i="1" s="1"/>
  <c r="X36" i="1" s="1"/>
  <c r="AA36" i="1" s="1"/>
  <c r="Q31" i="1"/>
  <c r="T31" i="1" s="1"/>
  <c r="W31" i="1" s="1"/>
  <c r="Z31" i="1" s="1"/>
  <c r="R31" i="1"/>
  <c r="O35" i="1"/>
  <c r="Q36" i="1"/>
  <c r="T36" i="1" s="1"/>
  <c r="W36" i="1" s="1"/>
  <c r="Z36" i="1" s="1"/>
  <c r="AE107" i="6"/>
  <c r="AE132" i="6"/>
  <c r="AE131" i="6"/>
  <c r="AE125" i="6"/>
  <c r="AE122" i="6"/>
  <c r="AE123" i="6"/>
  <c r="AE100" i="6"/>
  <c r="AE97" i="6"/>
  <c r="AE98" i="6"/>
  <c r="AC127" i="6"/>
  <c r="AE116" i="6"/>
  <c r="AE103" i="6"/>
  <c r="AC102" i="6"/>
  <c r="AC92" i="6"/>
  <c r="N77" i="6"/>
  <c r="Q77" i="6" s="1"/>
  <c r="R77" i="6"/>
  <c r="U77" i="6" s="1"/>
  <c r="X77" i="6" s="1"/>
  <c r="AA77" i="6" s="1"/>
  <c r="Q74" i="6"/>
  <c r="AC74" i="6" s="1"/>
  <c r="T60" i="6"/>
  <c r="W60" i="6" s="1"/>
  <c r="Z60" i="6" s="1"/>
  <c r="Q60" i="6"/>
  <c r="Q59" i="6"/>
  <c r="T59" i="6"/>
  <c r="W59" i="6" s="1"/>
  <c r="Z59" i="6" s="1"/>
  <c r="Q68" i="6"/>
  <c r="AC68" i="6" s="1"/>
  <c r="O63" i="6"/>
  <c r="R63" i="6" s="1"/>
  <c r="U63" i="6" s="1"/>
  <c r="X63" i="6" s="1"/>
  <c r="AA63" i="6" s="1"/>
  <c r="Q65" i="6"/>
  <c r="AC65" i="6" s="1"/>
  <c r="AE65" i="6" s="1"/>
  <c r="N54" i="6"/>
  <c r="T54" i="6" s="1"/>
  <c r="W54" i="6" s="1"/>
  <c r="Z54" i="6" s="1"/>
  <c r="Q53" i="6"/>
  <c r="AC53" i="6" s="1"/>
  <c r="Q47" i="6"/>
  <c r="AC47" i="6" s="1"/>
  <c r="T47" i="6"/>
  <c r="W47" i="6" s="1"/>
  <c r="Z47" i="6" s="1"/>
  <c r="Q44" i="6"/>
  <c r="N45" i="6"/>
  <c r="O45" i="6"/>
  <c r="R45" i="6" s="1"/>
  <c r="U45" i="6" s="1"/>
  <c r="X45" i="6" s="1"/>
  <c r="AA45" i="6" s="1"/>
  <c r="T41" i="6"/>
  <c r="W41" i="6" s="1"/>
  <c r="Z41" i="6" s="1"/>
  <c r="Q29" i="6"/>
  <c r="T29" i="6" s="1"/>
  <c r="W29" i="6" s="1"/>
  <c r="Z29" i="6" s="1"/>
  <c r="R24" i="6"/>
  <c r="U24" i="6" s="1"/>
  <c r="X24" i="6" s="1"/>
  <c r="AA24" i="6" s="1"/>
  <c r="T21" i="6"/>
  <c r="R21" i="6"/>
  <c r="N22" i="6"/>
  <c r="Q22" i="6" s="1"/>
  <c r="T22" i="6" s="1"/>
  <c r="Z22" i="6" s="1"/>
  <c r="AC32" i="6"/>
  <c r="R72" i="6"/>
  <c r="U72" i="6" s="1"/>
  <c r="X72" i="6" s="1"/>
  <c r="AA72" i="6" s="1"/>
  <c r="T50" i="6"/>
  <c r="W50" i="6" s="1"/>
  <c r="Z50" i="6" s="1"/>
  <c r="N51" i="6"/>
  <c r="N82" i="6"/>
  <c r="Q19" i="6"/>
  <c r="N20" i="6"/>
  <c r="R22" i="6"/>
  <c r="U22" i="6" s="1"/>
  <c r="X22" i="6" s="1"/>
  <c r="AA22" i="6" s="1"/>
  <c r="O32" i="6"/>
  <c r="R31" i="6"/>
  <c r="U31" i="6" s="1"/>
  <c r="X31" i="6" s="1"/>
  <c r="AA31" i="6" s="1"/>
  <c r="AD44" i="6"/>
  <c r="R66" i="6"/>
  <c r="U66" i="6" s="1"/>
  <c r="X66" i="6" s="1"/>
  <c r="AA66" i="6" s="1"/>
  <c r="AD25" i="6"/>
  <c r="Q30" i="6"/>
  <c r="T30" i="6" s="1"/>
  <c r="W30" i="6" s="1"/>
  <c r="Z30" i="6" s="1"/>
  <c r="AC31" i="6"/>
  <c r="N35" i="6"/>
  <c r="Q34" i="6"/>
  <c r="T34" i="6" s="1"/>
  <c r="W34" i="6" s="1"/>
  <c r="Z34" i="6" s="1"/>
  <c r="AC34" i="6"/>
  <c r="Z36" i="6"/>
  <c r="AC36" i="6" s="1"/>
  <c r="AE36" i="6" s="1"/>
  <c r="R42" i="6"/>
  <c r="U42" i="6" s="1"/>
  <c r="X42" i="6" s="1"/>
  <c r="AA42" i="6" s="1"/>
  <c r="AC44" i="6"/>
  <c r="AD68" i="6"/>
  <c r="O30" i="6"/>
  <c r="R29" i="6"/>
  <c r="U29" i="6" s="1"/>
  <c r="X29" i="6" s="1"/>
  <c r="AA29" i="6" s="1"/>
  <c r="R69" i="6"/>
  <c r="U69" i="6" s="1"/>
  <c r="X69" i="6" s="1"/>
  <c r="AA69" i="6" s="1"/>
  <c r="R37" i="6"/>
  <c r="U37" i="6" s="1"/>
  <c r="X37" i="6" s="1"/>
  <c r="AA37" i="6" s="1"/>
  <c r="R71" i="6"/>
  <c r="U71" i="6" s="1"/>
  <c r="X71" i="6" s="1"/>
  <c r="AA71" i="6" s="1"/>
  <c r="AE115" i="6"/>
  <c r="Q25" i="6"/>
  <c r="T25" i="6" s="1"/>
  <c r="W25" i="6" s="1"/>
  <c r="Z25" i="6" s="1"/>
  <c r="Q50" i="6"/>
  <c r="AE93" i="6"/>
  <c r="AD92" i="6"/>
  <c r="AE92" i="6" s="1"/>
  <c r="AE119" i="6"/>
  <c r="T24" i="6"/>
  <c r="W24" i="6" s="1"/>
  <c r="Z24" i="6" s="1"/>
  <c r="T37" i="6"/>
  <c r="W37" i="6" s="1"/>
  <c r="Z37" i="6" s="1"/>
  <c r="T45" i="6"/>
  <c r="W45" i="6" s="1"/>
  <c r="Z45" i="6" s="1"/>
  <c r="Q45" i="6"/>
  <c r="R48" i="6"/>
  <c r="U48" i="6" s="1"/>
  <c r="X48" i="6" s="1"/>
  <c r="AA48" i="6" s="1"/>
  <c r="AD57" i="6"/>
  <c r="AD35" i="6"/>
  <c r="T69" i="6"/>
  <c r="W69" i="6" s="1"/>
  <c r="Z69" i="6" s="1"/>
  <c r="Q69" i="6"/>
  <c r="R20" i="6"/>
  <c r="AD41" i="6"/>
  <c r="O51" i="6"/>
  <c r="R50" i="6"/>
  <c r="U50" i="6" s="1"/>
  <c r="X50" i="6" s="1"/>
  <c r="AA50" i="6" s="1"/>
  <c r="T66" i="6"/>
  <c r="W66" i="6" s="1"/>
  <c r="Z66" i="6" s="1"/>
  <c r="Q66" i="6"/>
  <c r="AC66" i="6" s="1"/>
  <c r="R27" i="6"/>
  <c r="U27" i="6" s="1"/>
  <c r="X27" i="6" s="1"/>
  <c r="AA27" i="6" s="1"/>
  <c r="AD40" i="6"/>
  <c r="R26" i="6"/>
  <c r="U26" i="6" s="1"/>
  <c r="X26" i="6" s="1"/>
  <c r="AA26" i="6" s="1"/>
  <c r="O54" i="6"/>
  <c r="R53" i="6"/>
  <c r="U53" i="6" s="1"/>
  <c r="X53" i="6" s="1"/>
  <c r="AA53" i="6" s="1"/>
  <c r="AD53" i="6"/>
  <c r="AE108" i="6"/>
  <c r="AD127" i="6"/>
  <c r="T77" i="6"/>
  <c r="W77" i="6" s="1"/>
  <c r="Z77" i="6" s="1"/>
  <c r="N80" i="6"/>
  <c r="AE118" i="6"/>
  <c r="AD39" i="6"/>
  <c r="T56" i="6"/>
  <c r="W56" i="6" s="1"/>
  <c r="Z56" i="6" s="1"/>
  <c r="N57" i="6"/>
  <c r="Q56" i="6"/>
  <c r="AC56" i="6" s="1"/>
  <c r="U21" i="6"/>
  <c r="X21" i="6" s="1"/>
  <c r="AA21" i="6" s="1"/>
  <c r="R47" i="6"/>
  <c r="R60" i="6"/>
  <c r="U60" i="6" s="1"/>
  <c r="X60" i="6" s="1"/>
  <c r="AA60" i="6" s="1"/>
  <c r="AD62" i="6"/>
  <c r="AD65" i="6"/>
  <c r="R74" i="6"/>
  <c r="O75" i="6"/>
  <c r="AE90" i="6"/>
  <c r="AD88" i="6"/>
  <c r="AE105" i="6"/>
  <c r="N40" i="6"/>
  <c r="N63" i="6"/>
  <c r="T75" i="6"/>
  <c r="W75" i="6" s="1"/>
  <c r="Z75" i="6" s="1"/>
  <c r="O82" i="6"/>
  <c r="AC27" i="6"/>
  <c r="AC75" i="6"/>
  <c r="AC96" i="6"/>
  <c r="AE96" i="6" s="1"/>
  <c r="R34" i="6"/>
  <c r="U34" i="6" s="1"/>
  <c r="X34" i="6" s="1"/>
  <c r="AA34" i="6" s="1"/>
  <c r="AD36" i="6"/>
  <c r="AC39" i="6"/>
  <c r="Q48" i="6"/>
  <c r="AC48" i="6" s="1"/>
  <c r="R56" i="6"/>
  <c r="U56" i="6" s="1"/>
  <c r="X56" i="6" s="1"/>
  <c r="AA56" i="6" s="1"/>
  <c r="AD59" i="6"/>
  <c r="AC62" i="6"/>
  <c r="Q72" i="6"/>
  <c r="AC72" i="6" s="1"/>
  <c r="AD80" i="6"/>
  <c r="AE106" i="6"/>
  <c r="AE109" i="6"/>
  <c r="AE112" i="6"/>
  <c r="R19" i="6"/>
  <c r="Q62" i="6"/>
  <c r="AE113" i="6"/>
  <c r="AE129" i="6"/>
  <c r="N27" i="1"/>
  <c r="R26" i="1"/>
  <c r="U26" i="1" s="1"/>
  <c r="X26" i="1" s="1"/>
  <c r="AA26" i="1" s="1"/>
  <c r="Q40" i="1"/>
  <c r="T40" i="1" s="1"/>
  <c r="W40" i="1" s="1"/>
  <c r="Z40" i="1" s="1"/>
  <c r="AD42" i="1"/>
  <c r="AC41" i="1"/>
  <c r="AD41" i="1"/>
  <c r="R40" i="1"/>
  <c r="U40" i="1" s="1"/>
  <c r="X40" i="1" s="1"/>
  <c r="AA40" i="1" s="1"/>
  <c r="R39" i="1"/>
  <c r="U39" i="1" s="1"/>
  <c r="X39" i="1" s="1"/>
  <c r="AA39" i="1" s="1"/>
  <c r="AC42" i="1"/>
  <c r="R42" i="1"/>
  <c r="U42" i="1" s="1"/>
  <c r="X42" i="1" s="1"/>
  <c r="AA42" i="1" s="1"/>
  <c r="Q39" i="1"/>
  <c r="T39" i="1" s="1"/>
  <c r="W39" i="1" s="1"/>
  <c r="Z39" i="1" s="1"/>
  <c r="Q35" i="1"/>
  <c r="T35" i="1" s="1"/>
  <c r="W35" i="1" s="1"/>
  <c r="Z35" i="1" s="1"/>
  <c r="AD35" i="1"/>
  <c r="Q34" i="1"/>
  <c r="T34" i="1" s="1"/>
  <c r="W34" i="1" s="1"/>
  <c r="Z34" i="1" s="1"/>
  <c r="AD34" i="1"/>
  <c r="Q37" i="1"/>
  <c r="T37" i="1" s="1"/>
  <c r="W37" i="1" s="1"/>
  <c r="Z37" i="1" s="1"/>
  <c r="AD36" i="1"/>
  <c r="R35" i="1"/>
  <c r="U35" i="1" s="1"/>
  <c r="X35" i="1" s="1"/>
  <c r="AA35" i="1" s="1"/>
  <c r="R37" i="1"/>
  <c r="U37" i="1" s="1"/>
  <c r="X37" i="1" s="1"/>
  <c r="AA37" i="1" s="1"/>
  <c r="Q32" i="1"/>
  <c r="T32" i="1" s="1"/>
  <c r="W32" i="1" s="1"/>
  <c r="Z32" i="1" s="1"/>
  <c r="Q30" i="1"/>
  <c r="T30" i="1" s="1"/>
  <c r="W30" i="1" s="1"/>
  <c r="Z30" i="1" s="1"/>
  <c r="R30" i="1"/>
  <c r="U30" i="1" s="1"/>
  <c r="X30" i="1" s="1"/>
  <c r="AA30" i="1" s="1"/>
  <c r="U31" i="1"/>
  <c r="X31" i="1" s="1"/>
  <c r="AA31" i="1" s="1"/>
  <c r="Q29" i="1"/>
  <c r="T29" i="1" s="1"/>
  <c r="W29" i="1" s="1"/>
  <c r="Z29" i="1" s="1"/>
  <c r="AC29" i="1"/>
  <c r="R29" i="1"/>
  <c r="U29" i="1" s="1"/>
  <c r="X29" i="1" s="1"/>
  <c r="AA29" i="1" s="1"/>
  <c r="Q25" i="1"/>
  <c r="T25" i="1" s="1"/>
  <c r="W25" i="1" s="1"/>
  <c r="Z25" i="1" s="1"/>
  <c r="AC26" i="1"/>
  <c r="R25" i="1"/>
  <c r="U25" i="1" s="1"/>
  <c r="X25" i="1" s="1"/>
  <c r="AA25" i="1" s="1"/>
  <c r="Q24" i="1"/>
  <c r="T24" i="1" s="1"/>
  <c r="W24" i="1" s="1"/>
  <c r="Z24" i="1" s="1"/>
  <c r="AC24" i="1" s="1"/>
  <c r="R24" i="1"/>
  <c r="U24" i="1" s="1"/>
  <c r="X24" i="1" s="1"/>
  <c r="AA24" i="1" s="1"/>
  <c r="Q27" i="1"/>
  <c r="T27" i="1" s="1"/>
  <c r="W27" i="1" s="1"/>
  <c r="Z27" i="1" s="1"/>
  <c r="R27" i="1"/>
  <c r="U27" i="1" s="1"/>
  <c r="X27" i="1" s="1"/>
  <c r="AA27" i="1" s="1"/>
  <c r="Q21" i="1"/>
  <c r="T21" i="1" s="1"/>
  <c r="W21" i="1" s="1"/>
  <c r="Z21" i="1" s="1"/>
  <c r="R21" i="1"/>
  <c r="U21" i="1" s="1"/>
  <c r="X21" i="1" s="1"/>
  <c r="AA21" i="1" s="1"/>
  <c r="Q22" i="1"/>
  <c r="T22" i="1" s="1"/>
  <c r="W22" i="1" s="1"/>
  <c r="Z22" i="1" s="1"/>
  <c r="R22" i="1"/>
  <c r="U22" i="1" s="1"/>
  <c r="X22" i="1" s="1"/>
  <c r="AA22" i="1" s="1"/>
  <c r="Q68" i="1"/>
  <c r="AC68" i="1" s="1"/>
  <c r="R68" i="1"/>
  <c r="U68" i="1" s="1"/>
  <c r="X68" i="1" s="1"/>
  <c r="AA68" i="1" s="1"/>
  <c r="Q71" i="1"/>
  <c r="AC71" i="1" s="1"/>
  <c r="R71" i="1"/>
  <c r="U71" i="1" s="1"/>
  <c r="X71" i="1" s="1"/>
  <c r="AA71" i="1" s="1"/>
  <c r="Q59" i="1"/>
  <c r="AC59" i="1" s="1"/>
  <c r="R62" i="1"/>
  <c r="U62" i="1" s="1"/>
  <c r="X62" i="1" s="1"/>
  <c r="AA62" i="1" s="1"/>
  <c r="N60" i="1"/>
  <c r="T60" i="1" s="1"/>
  <c r="W60" i="1" s="1"/>
  <c r="Z60" i="1" s="1"/>
  <c r="O60" i="1"/>
  <c r="R60" i="1" s="1"/>
  <c r="U60" i="1" s="1"/>
  <c r="X60" i="1" s="1"/>
  <c r="AA60" i="1" s="1"/>
  <c r="N63" i="1"/>
  <c r="T63" i="1" s="1"/>
  <c r="W63" i="1" s="1"/>
  <c r="Z63" i="1" s="1"/>
  <c r="Q62" i="1"/>
  <c r="AC62" i="1" s="1"/>
  <c r="R63" i="1"/>
  <c r="U63" i="1" s="1"/>
  <c r="X63" i="1" s="1"/>
  <c r="AA63" i="1" s="1"/>
  <c r="AD59" i="1"/>
  <c r="Q72" i="1"/>
  <c r="AC72" i="1" s="1"/>
  <c r="R72" i="1"/>
  <c r="U72" i="1" s="1"/>
  <c r="X72" i="1" s="1"/>
  <c r="AA72" i="1" s="1"/>
  <c r="Q69" i="1"/>
  <c r="AC69" i="1"/>
  <c r="R69" i="1"/>
  <c r="U69" i="1" s="1"/>
  <c r="X69" i="1" s="1"/>
  <c r="AA69" i="1" s="1"/>
  <c r="AC26" i="6" l="1"/>
  <c r="AE88" i="6"/>
  <c r="AC45" i="6"/>
  <c r="AC60" i="6"/>
  <c r="AC37" i="6"/>
  <c r="AE53" i="6"/>
  <c r="AD50" i="6"/>
  <c r="AC50" i="6"/>
  <c r="AE68" i="6"/>
  <c r="AE102" i="6"/>
  <c r="AC36" i="1"/>
  <c r="AC31" i="1"/>
  <c r="AD25" i="1"/>
  <c r="AD30" i="1"/>
  <c r="AD68" i="1"/>
  <c r="AE68" i="1" s="1"/>
  <c r="AD71" i="1"/>
  <c r="AE71" i="1" s="1"/>
  <c r="AD32" i="1"/>
  <c r="AD77" i="6"/>
  <c r="AC59" i="6"/>
  <c r="AE59" i="6" s="1"/>
  <c r="AC69" i="6"/>
  <c r="AE62" i="6"/>
  <c r="AD63" i="6"/>
  <c r="Q54" i="6"/>
  <c r="AC54" i="6" s="1"/>
  <c r="O83" i="6"/>
  <c r="O84" i="6" s="1"/>
  <c r="O135" i="6" s="1"/>
  <c r="AE44" i="6"/>
  <c r="AC29" i="6"/>
  <c r="AC30" i="6"/>
  <c r="AC41" i="6"/>
  <c r="AE41" i="6" s="1"/>
  <c r="AD24" i="6"/>
  <c r="AD21" i="6"/>
  <c r="AC21" i="6"/>
  <c r="AE48" i="6"/>
  <c r="AD60" i="6"/>
  <c r="AD48" i="6"/>
  <c r="AD72" i="6"/>
  <c r="AE72" i="6" s="1"/>
  <c r="AE39" i="6"/>
  <c r="AD34" i="6"/>
  <c r="AE34" i="6" s="1"/>
  <c r="R54" i="6"/>
  <c r="U54" i="6" s="1"/>
  <c r="X54" i="6" s="1"/>
  <c r="AA54" i="6" s="1"/>
  <c r="AC24" i="6"/>
  <c r="R32" i="6"/>
  <c r="U32" i="6" s="1"/>
  <c r="X32" i="6" s="1"/>
  <c r="AA32" i="6" s="1"/>
  <c r="Q51" i="6"/>
  <c r="T51" i="6"/>
  <c r="W51" i="6" s="1"/>
  <c r="Z51" i="6" s="1"/>
  <c r="U20" i="6"/>
  <c r="AD27" i="6"/>
  <c r="AE27" i="6" s="1"/>
  <c r="AD66" i="6"/>
  <c r="AE66" i="6" s="1"/>
  <c r="AE60" i="6"/>
  <c r="AD37" i="6"/>
  <c r="R75" i="6"/>
  <c r="U75" i="6" s="1"/>
  <c r="X75" i="6" s="1"/>
  <c r="AA75" i="6" s="1"/>
  <c r="AD71" i="6"/>
  <c r="AE71" i="6" s="1"/>
  <c r="N83" i="6"/>
  <c r="Q20" i="6"/>
  <c r="AE26" i="6"/>
  <c r="AD69" i="6"/>
  <c r="AE69" i="6" s="1"/>
  <c r="AE127" i="6"/>
  <c r="Q35" i="6"/>
  <c r="T35" i="6" s="1"/>
  <c r="W35" i="6" s="1"/>
  <c r="Z35" i="6" s="1"/>
  <c r="U47" i="6"/>
  <c r="X47" i="6" s="1"/>
  <c r="AA47" i="6" s="1"/>
  <c r="T63" i="6"/>
  <c r="W63" i="6" s="1"/>
  <c r="Z63" i="6" s="1"/>
  <c r="Q63" i="6"/>
  <c r="AC63" i="6" s="1"/>
  <c r="AD42" i="6"/>
  <c r="AE42" i="6" s="1"/>
  <c r="T19" i="6"/>
  <c r="Q82" i="6"/>
  <c r="AC22" i="6"/>
  <c r="Q57" i="6"/>
  <c r="T57" i="6"/>
  <c r="W57" i="6" s="1"/>
  <c r="Z57" i="6" s="1"/>
  <c r="AD45" i="6"/>
  <c r="AE45" i="6" s="1"/>
  <c r="AD22" i="6"/>
  <c r="U74" i="6"/>
  <c r="X74" i="6" s="1"/>
  <c r="AA74" i="6" s="1"/>
  <c r="U19" i="6"/>
  <c r="R82" i="6"/>
  <c r="AD56" i="6"/>
  <c r="AE56" i="6" s="1"/>
  <c r="Q40" i="6"/>
  <c r="T40" i="6" s="1"/>
  <c r="W40" i="6" s="1"/>
  <c r="Z40" i="6" s="1"/>
  <c r="AC40" i="6"/>
  <c r="AE40" i="6" s="1"/>
  <c r="AC77" i="6"/>
  <c r="AE77" i="6" s="1"/>
  <c r="T80" i="6"/>
  <c r="W80" i="6" s="1"/>
  <c r="Z80" i="6" s="1"/>
  <c r="Q80" i="6"/>
  <c r="R51" i="6"/>
  <c r="U51" i="6" s="1"/>
  <c r="X51" i="6" s="1"/>
  <c r="AA51" i="6" s="1"/>
  <c r="AD51" i="6"/>
  <c r="AD29" i="6"/>
  <c r="AE29" i="6" s="1"/>
  <c r="R30" i="6"/>
  <c r="U30" i="6" s="1"/>
  <c r="X30" i="6" s="1"/>
  <c r="AA30" i="6" s="1"/>
  <c r="AD30" i="6"/>
  <c r="AE30" i="6" s="1"/>
  <c r="AD26" i="6"/>
  <c r="AD31" i="6"/>
  <c r="AE31" i="6" s="1"/>
  <c r="AC25" i="6"/>
  <c r="AE25" i="6" s="1"/>
  <c r="AD26" i="1"/>
  <c r="AE26" i="1" s="1"/>
  <c r="AD40" i="1"/>
  <c r="AC40" i="1"/>
  <c r="AE40" i="1" s="1"/>
  <c r="AE41" i="1"/>
  <c r="AE42" i="1"/>
  <c r="AC39" i="1"/>
  <c r="AD39" i="1"/>
  <c r="AD37" i="1"/>
  <c r="AC34" i="1"/>
  <c r="AE34" i="1" s="1"/>
  <c r="AC37" i="1"/>
  <c r="AE37" i="1" s="1"/>
  <c r="AE36" i="1"/>
  <c r="AC35" i="1"/>
  <c r="AE35" i="1" s="1"/>
  <c r="AC30" i="1"/>
  <c r="AC32" i="1"/>
  <c r="AD29" i="1"/>
  <c r="AE29" i="1"/>
  <c r="AD31" i="1"/>
  <c r="AE31" i="1" s="1"/>
  <c r="AC27" i="1"/>
  <c r="AD27" i="1"/>
  <c r="AD24" i="1"/>
  <c r="AE24" i="1" s="1"/>
  <c r="AC25" i="1"/>
  <c r="AC21" i="1"/>
  <c r="AD21" i="1"/>
  <c r="AD22" i="1"/>
  <c r="AC22" i="1"/>
  <c r="Q60" i="1"/>
  <c r="AC60" i="1" s="1"/>
  <c r="AE60" i="1" s="1"/>
  <c r="AE59" i="1"/>
  <c r="AD62" i="1"/>
  <c r="AE62" i="1" s="1"/>
  <c r="AD60" i="1"/>
  <c r="Q63" i="1"/>
  <c r="AC63" i="1" s="1"/>
  <c r="AD63" i="1"/>
  <c r="AE63" i="1" s="1"/>
  <c r="AD72" i="1"/>
  <c r="AE72" i="1" s="1"/>
  <c r="AD69" i="1"/>
  <c r="AE69" i="1" s="1"/>
  <c r="AE50" i="6" l="1"/>
  <c r="AE63" i="6"/>
  <c r="AE37" i="6"/>
  <c r="AE24" i="6"/>
  <c r="AE32" i="1"/>
  <c r="AE25" i="1"/>
  <c r="AE30" i="1"/>
  <c r="AD75" i="6"/>
  <c r="AE75" i="6" s="1"/>
  <c r="AC57" i="6"/>
  <c r="AE57" i="6" s="1"/>
  <c r="AE21" i="6"/>
  <c r="W19" i="6"/>
  <c r="T82" i="6"/>
  <c r="AE22" i="6"/>
  <c r="AD47" i="6"/>
  <c r="AE47" i="6" s="1"/>
  <c r="X20" i="6"/>
  <c r="U83" i="6"/>
  <c r="O136" i="6"/>
  <c r="AD54" i="6"/>
  <c r="AE54" i="6" s="1"/>
  <c r="AD32" i="6"/>
  <c r="AE32" i="6" s="1"/>
  <c r="U82" i="6"/>
  <c r="X19" i="6"/>
  <c r="AC51" i="6"/>
  <c r="AE51" i="6" s="1"/>
  <c r="Q83" i="6"/>
  <c r="Q84" i="6" s="1"/>
  <c r="Q135" i="6" s="1"/>
  <c r="Q136" i="6" s="1"/>
  <c r="Q137" i="6" s="1"/>
  <c r="Q138" i="6" s="1"/>
  <c r="T20" i="6"/>
  <c r="AC35" i="6"/>
  <c r="AE35" i="6" s="1"/>
  <c r="N84" i="6"/>
  <c r="N135" i="6" s="1"/>
  <c r="AC80" i="6"/>
  <c r="AE80" i="6" s="1"/>
  <c r="AD74" i="6"/>
  <c r="AE74" i="6" s="1"/>
  <c r="R83" i="6"/>
  <c r="R84" i="6" s="1"/>
  <c r="R135" i="6" s="1"/>
  <c r="AE39" i="1"/>
  <c r="AE27" i="1"/>
  <c r="AE21" i="1"/>
  <c r="AE22" i="1"/>
  <c r="Q102" i="1"/>
  <c r="N102" i="1"/>
  <c r="T88" i="1"/>
  <c r="U88" i="1"/>
  <c r="W88" i="1"/>
  <c r="X88" i="1"/>
  <c r="Z88" i="1"/>
  <c r="AA88" i="1"/>
  <c r="T92" i="1"/>
  <c r="U92" i="1"/>
  <c r="W92" i="1"/>
  <c r="X92" i="1"/>
  <c r="Z92" i="1"/>
  <c r="AA92" i="1"/>
  <c r="T96" i="1"/>
  <c r="U96" i="1"/>
  <c r="W96" i="1"/>
  <c r="X96" i="1"/>
  <c r="Z96" i="1"/>
  <c r="AA96" i="1"/>
  <c r="T102" i="1"/>
  <c r="U102" i="1"/>
  <c r="W102" i="1"/>
  <c r="X102" i="1"/>
  <c r="Z102" i="1"/>
  <c r="AA102" i="1"/>
  <c r="T112" i="1"/>
  <c r="U112" i="1"/>
  <c r="W112" i="1"/>
  <c r="X112" i="1"/>
  <c r="Z112" i="1"/>
  <c r="AA112" i="1"/>
  <c r="T115" i="1"/>
  <c r="U115" i="1"/>
  <c r="W115" i="1"/>
  <c r="X115" i="1"/>
  <c r="Z115" i="1"/>
  <c r="AA115" i="1"/>
  <c r="U127" i="1"/>
  <c r="X127" i="1"/>
  <c r="AA127" i="1"/>
  <c r="AD132" i="1"/>
  <c r="AC132" i="1"/>
  <c r="AD131" i="1"/>
  <c r="AC131" i="1"/>
  <c r="AD129" i="1"/>
  <c r="AC129" i="1"/>
  <c r="AD128" i="1"/>
  <c r="AC128" i="1"/>
  <c r="R127" i="1"/>
  <c r="O127" i="1"/>
  <c r="N127" i="1"/>
  <c r="AD125" i="1"/>
  <c r="AC125" i="1"/>
  <c r="AD124" i="1"/>
  <c r="AC124" i="1"/>
  <c r="AD123" i="1"/>
  <c r="AC123" i="1"/>
  <c r="AD122" i="1"/>
  <c r="AC122" i="1"/>
  <c r="AD121" i="1"/>
  <c r="AC121" i="1"/>
  <c r="AD120" i="1"/>
  <c r="AC120" i="1"/>
  <c r="AD119" i="1"/>
  <c r="AC119" i="1"/>
  <c r="AD118" i="1"/>
  <c r="AC118" i="1"/>
  <c r="AD117" i="1"/>
  <c r="AC117" i="1"/>
  <c r="AD116" i="1"/>
  <c r="AC116" i="1"/>
  <c r="R115" i="1"/>
  <c r="Q115" i="1"/>
  <c r="N115" i="1"/>
  <c r="AD113" i="1"/>
  <c r="AD112" i="1" s="1"/>
  <c r="AC113" i="1"/>
  <c r="AC112" i="1" s="1"/>
  <c r="R112" i="1"/>
  <c r="Q112" i="1"/>
  <c r="N112" i="1"/>
  <c r="AD110" i="1"/>
  <c r="AC110" i="1"/>
  <c r="AD109" i="1"/>
  <c r="AC109" i="1"/>
  <c r="AD108" i="1"/>
  <c r="AC108" i="1"/>
  <c r="AD107" i="1"/>
  <c r="AC107" i="1"/>
  <c r="AD106" i="1"/>
  <c r="AC106" i="1"/>
  <c r="AD105" i="1"/>
  <c r="AC105" i="1"/>
  <c r="AD104" i="1"/>
  <c r="AC104" i="1"/>
  <c r="AD103" i="1"/>
  <c r="AC103" i="1"/>
  <c r="R102" i="1"/>
  <c r="O102" i="1"/>
  <c r="AD100" i="1"/>
  <c r="AC100" i="1"/>
  <c r="AD99" i="1"/>
  <c r="AC99" i="1"/>
  <c r="AD98" i="1"/>
  <c r="AC98" i="1"/>
  <c r="AD97" i="1"/>
  <c r="AC97" i="1"/>
  <c r="R96" i="1"/>
  <c r="Q96" i="1"/>
  <c r="O96" i="1"/>
  <c r="N96" i="1"/>
  <c r="AD94" i="1"/>
  <c r="AC94" i="1"/>
  <c r="AD93" i="1"/>
  <c r="AC93" i="1"/>
  <c r="R92" i="1"/>
  <c r="Q92" i="1"/>
  <c r="O92" i="1"/>
  <c r="N92" i="1"/>
  <c r="AD90" i="1"/>
  <c r="AC90" i="1"/>
  <c r="AD89" i="1"/>
  <c r="AC89" i="1"/>
  <c r="R88" i="1"/>
  <c r="Q88" i="1"/>
  <c r="O88" i="1"/>
  <c r="N88" i="1"/>
  <c r="O77" i="1"/>
  <c r="N75" i="1"/>
  <c r="Q75" i="1" s="1"/>
  <c r="O74" i="1"/>
  <c r="R74" i="1" s="1"/>
  <c r="U74" i="1" s="1"/>
  <c r="X74" i="1" s="1"/>
  <c r="AA74" i="1" s="1"/>
  <c r="N74" i="1"/>
  <c r="Q74" i="1" s="1"/>
  <c r="K74" i="1"/>
  <c r="G74" i="1"/>
  <c r="N66" i="1"/>
  <c r="Q66" i="1" s="1"/>
  <c r="O65" i="1"/>
  <c r="O66" i="1" s="1"/>
  <c r="R66" i="1" s="1"/>
  <c r="U66" i="1" s="1"/>
  <c r="X66" i="1" s="1"/>
  <c r="AA66" i="1" s="1"/>
  <c r="N65" i="1"/>
  <c r="Q65" i="1" s="1"/>
  <c r="K65" i="1"/>
  <c r="G65" i="1"/>
  <c r="O56" i="1"/>
  <c r="O57" i="1" s="1"/>
  <c r="R57" i="1" s="1"/>
  <c r="U57" i="1" s="1"/>
  <c r="X57" i="1" s="1"/>
  <c r="AA57" i="1" s="1"/>
  <c r="N56" i="1"/>
  <c r="T56" i="1" s="1"/>
  <c r="K56" i="1"/>
  <c r="G56" i="1"/>
  <c r="O53" i="1"/>
  <c r="O54" i="1" s="1"/>
  <c r="N53" i="1"/>
  <c r="T53" i="1" s="1"/>
  <c r="K53" i="1"/>
  <c r="G53" i="1"/>
  <c r="O50" i="1"/>
  <c r="R50" i="1" s="1"/>
  <c r="U50" i="1" s="1"/>
  <c r="X50" i="1" s="1"/>
  <c r="AA50" i="1" s="1"/>
  <c r="N50" i="1"/>
  <c r="Q50" i="1" s="1"/>
  <c r="K50" i="1"/>
  <c r="G50" i="1"/>
  <c r="O47" i="1"/>
  <c r="R47" i="1" s="1"/>
  <c r="U47" i="1" s="1"/>
  <c r="X47" i="1" s="1"/>
  <c r="AA47" i="1" s="1"/>
  <c r="N47" i="1"/>
  <c r="N48" i="1" s="1"/>
  <c r="T48" i="1" s="1"/>
  <c r="K47" i="1"/>
  <c r="G47" i="1"/>
  <c r="O44" i="1"/>
  <c r="O45" i="1" s="1"/>
  <c r="R45" i="1" s="1"/>
  <c r="U45" i="1" s="1"/>
  <c r="X45" i="1" s="1"/>
  <c r="AA45" i="1" s="1"/>
  <c r="N44" i="1"/>
  <c r="Q44" i="1" s="1"/>
  <c r="K44" i="1"/>
  <c r="G44" i="1"/>
  <c r="M21" i="1"/>
  <c r="I21" i="1"/>
  <c r="O19" i="1"/>
  <c r="N19" i="1"/>
  <c r="N20" i="1" s="1"/>
  <c r="L19" i="1"/>
  <c r="H19" i="1"/>
  <c r="R136" i="6" l="1"/>
  <c r="R137" i="6" s="1"/>
  <c r="R138" i="6" s="1"/>
  <c r="T83" i="6"/>
  <c r="T84" i="6" s="1"/>
  <c r="T135" i="6" s="1"/>
  <c r="T136" i="6" s="1"/>
  <c r="T137" i="6" s="1"/>
  <c r="T138" i="6" s="1"/>
  <c r="W20" i="6"/>
  <c r="U84" i="6"/>
  <c r="U135" i="6" s="1"/>
  <c r="U136" i="6" s="1"/>
  <c r="U137" i="6" s="1"/>
  <c r="U138" i="6" s="1"/>
  <c r="W82" i="6"/>
  <c r="Z19" i="6"/>
  <c r="AA20" i="6"/>
  <c r="AA83" i="6" s="1"/>
  <c r="X83" i="6"/>
  <c r="X82" i="6"/>
  <c r="AA19" i="6"/>
  <c r="N136" i="6"/>
  <c r="O137" i="6"/>
  <c r="O138" i="6" s="1"/>
  <c r="R19" i="1"/>
  <c r="U19" i="1" s="1"/>
  <c r="X19" i="1" s="1"/>
  <c r="O20" i="1"/>
  <c r="R20" i="1" s="1"/>
  <c r="U20" i="1" s="1"/>
  <c r="X20" i="1" s="1"/>
  <c r="AA20" i="1" s="1"/>
  <c r="T47" i="1"/>
  <c r="T50" i="1"/>
  <c r="W50" i="1" s="1"/>
  <c r="T65" i="1"/>
  <c r="W65" i="1" s="1"/>
  <c r="Z65" i="1" s="1"/>
  <c r="T74" i="1"/>
  <c r="W74" i="1" s="1"/>
  <c r="T44" i="1"/>
  <c r="T66" i="1"/>
  <c r="W66" i="1" s="1"/>
  <c r="Z66" i="1" s="1"/>
  <c r="T75" i="1"/>
  <c r="W75" i="1" s="1"/>
  <c r="Z75" i="1" s="1"/>
  <c r="Q20" i="1"/>
  <c r="T20" i="1" s="1"/>
  <c r="AE118" i="1"/>
  <c r="AC92" i="1"/>
  <c r="N45" i="1"/>
  <c r="AE100" i="1"/>
  <c r="AE132" i="1"/>
  <c r="AE110" i="1"/>
  <c r="O75" i="1"/>
  <c r="R75" i="1" s="1"/>
  <c r="U75" i="1" s="1"/>
  <c r="X75" i="1" s="1"/>
  <c r="AA75" i="1" s="1"/>
  <c r="AE107" i="1"/>
  <c r="N77" i="1"/>
  <c r="N51" i="1"/>
  <c r="AE122" i="1"/>
  <c r="AD115" i="1"/>
  <c r="AE105" i="1"/>
  <c r="AE123" i="1"/>
  <c r="AE129" i="1"/>
  <c r="R56" i="1"/>
  <c r="U56" i="1" s="1"/>
  <c r="X56" i="1" s="1"/>
  <c r="AA56" i="1" s="1"/>
  <c r="R65" i="1"/>
  <c r="U65" i="1" s="1"/>
  <c r="X65" i="1" s="1"/>
  <c r="AA65" i="1" s="1"/>
  <c r="AE109" i="1"/>
  <c r="O51" i="1"/>
  <c r="R51" i="1" s="1"/>
  <c r="AD45" i="1"/>
  <c r="AE124" i="1"/>
  <c r="AE119" i="1"/>
  <c r="AE112" i="1"/>
  <c r="AC127" i="1"/>
  <c r="AE98" i="1"/>
  <c r="AE113" i="1"/>
  <c r="AE131" i="1"/>
  <c r="AE104" i="1"/>
  <c r="AE125" i="1"/>
  <c r="AE117" i="1"/>
  <c r="AE99" i="1"/>
  <c r="AE106" i="1"/>
  <c r="AC96" i="1"/>
  <c r="AE94" i="1"/>
  <c r="AE121" i="1"/>
  <c r="Q19" i="1"/>
  <c r="T19" i="1" s="1"/>
  <c r="AD47" i="1"/>
  <c r="AD50" i="1"/>
  <c r="N54" i="1"/>
  <c r="T54" i="1" s="1"/>
  <c r="Q53" i="1"/>
  <c r="W53" i="1" s="1"/>
  <c r="Z53" i="1" s="1"/>
  <c r="N57" i="1"/>
  <c r="T57" i="1" s="1"/>
  <c r="Q56" i="1"/>
  <c r="W56" i="1" s="1"/>
  <c r="Z56" i="1" s="1"/>
  <c r="R54" i="1"/>
  <c r="U54" i="1" s="1"/>
  <c r="X54" i="1" s="1"/>
  <c r="AA54" i="1" s="1"/>
  <c r="AD57" i="1"/>
  <c r="R44" i="1"/>
  <c r="U44" i="1" s="1"/>
  <c r="X44" i="1" s="1"/>
  <c r="AA44" i="1" s="1"/>
  <c r="Q48" i="1"/>
  <c r="W48" i="1" s="1"/>
  <c r="Z48" i="1" s="1"/>
  <c r="AE97" i="1"/>
  <c r="AD96" i="1"/>
  <c r="AE120" i="1"/>
  <c r="R77" i="1"/>
  <c r="U77" i="1" s="1"/>
  <c r="X77" i="1" s="1"/>
  <c r="AA77" i="1" s="1"/>
  <c r="AC115" i="1"/>
  <c r="AE128" i="1"/>
  <c r="AD127" i="1"/>
  <c r="R53" i="1"/>
  <c r="U53" i="1" s="1"/>
  <c r="X53" i="1" s="1"/>
  <c r="AA53" i="1" s="1"/>
  <c r="AE89" i="1"/>
  <c r="AD88" i="1"/>
  <c r="AE90" i="1"/>
  <c r="AC88" i="1"/>
  <c r="AD102" i="1"/>
  <c r="AE103" i="1"/>
  <c r="AC102" i="1"/>
  <c r="AE108" i="1"/>
  <c r="Q47" i="1"/>
  <c r="O48" i="1"/>
  <c r="AD74" i="1"/>
  <c r="O80" i="1"/>
  <c r="AD92" i="1"/>
  <c r="AE93" i="1"/>
  <c r="O82" i="1"/>
  <c r="AE116" i="1"/>
  <c r="X84" i="6" l="1"/>
  <c r="X135" i="6" s="1"/>
  <c r="X136" i="6" s="1"/>
  <c r="X137" i="6" s="1"/>
  <c r="X138" i="6" s="1"/>
  <c r="AD20" i="6"/>
  <c r="AA82" i="6"/>
  <c r="AD19" i="6"/>
  <c r="Z20" i="6"/>
  <c r="Z83" i="6" s="1"/>
  <c r="W83" i="6"/>
  <c r="AD83" i="6"/>
  <c r="N137" i="6"/>
  <c r="N138" i="6" s="1"/>
  <c r="Z82" i="6"/>
  <c r="AC19" i="6"/>
  <c r="AE115" i="1"/>
  <c r="Z50" i="1"/>
  <c r="AC50" i="1"/>
  <c r="Z74" i="1"/>
  <c r="AC74" i="1" s="1"/>
  <c r="AE74" i="1" s="1"/>
  <c r="AC65" i="1"/>
  <c r="W44" i="1"/>
  <c r="Z44" i="1" s="1"/>
  <c r="AE92" i="1"/>
  <c r="N82" i="1"/>
  <c r="T77" i="1"/>
  <c r="T82" i="1" s="1"/>
  <c r="AC66" i="1"/>
  <c r="Q51" i="1"/>
  <c r="T51" i="1"/>
  <c r="Q45" i="1"/>
  <c r="T45" i="1"/>
  <c r="AC75" i="1"/>
  <c r="W20" i="1"/>
  <c r="Z20" i="1" s="1"/>
  <c r="AD20" i="1"/>
  <c r="AC53" i="1"/>
  <c r="AD75" i="1"/>
  <c r="O83" i="1"/>
  <c r="O84" i="1" s="1"/>
  <c r="O135" i="1" s="1"/>
  <c r="AC56" i="1"/>
  <c r="U51" i="1"/>
  <c r="X51" i="1" s="1"/>
  <c r="AA51" i="1" s="1"/>
  <c r="N80" i="1"/>
  <c r="Q77" i="1"/>
  <c r="W47" i="1"/>
  <c r="Z47" i="1" s="1"/>
  <c r="AA19" i="1"/>
  <c r="W19" i="1"/>
  <c r="AD56" i="1"/>
  <c r="AC48" i="1"/>
  <c r="R82" i="1"/>
  <c r="AE96" i="1"/>
  <c r="AD53" i="1"/>
  <c r="AE88" i="1"/>
  <c r="Q54" i="1"/>
  <c r="W54" i="1" s="1"/>
  <c r="Z54" i="1" s="1"/>
  <c r="AE50" i="1"/>
  <c r="AE127" i="1"/>
  <c r="Q57" i="1"/>
  <c r="W57" i="1" s="1"/>
  <c r="Z57" i="1" s="1"/>
  <c r="AD65" i="1"/>
  <c r="AD54" i="1"/>
  <c r="R48" i="1"/>
  <c r="U48" i="1" s="1"/>
  <c r="X48" i="1" s="1"/>
  <c r="AA48" i="1" s="1"/>
  <c r="AD77" i="1"/>
  <c r="R80" i="1"/>
  <c r="U80" i="1" s="1"/>
  <c r="X80" i="1" s="1"/>
  <c r="AA80" i="1" s="1"/>
  <c r="AE102" i="1"/>
  <c r="AD44" i="1"/>
  <c r="AD66" i="1"/>
  <c r="AE66" i="1" s="1"/>
  <c r="AC83" i="6" l="1"/>
  <c r="AE83" i="6" s="1"/>
  <c r="AE19" i="6"/>
  <c r="W84" i="6"/>
  <c r="W135" i="6" s="1"/>
  <c r="W136" i="6" s="1"/>
  <c r="Z84" i="6"/>
  <c r="Z135" i="6" s="1"/>
  <c r="Z136" i="6" s="1"/>
  <c r="Z137" i="6" s="1"/>
  <c r="Z138" i="6" s="1"/>
  <c r="AC20" i="6"/>
  <c r="AE20" i="6" s="1"/>
  <c r="AA84" i="6"/>
  <c r="AA135" i="6" s="1"/>
  <c r="AD82" i="6"/>
  <c r="AD84" i="6" s="1"/>
  <c r="AC82" i="6"/>
  <c r="AC44" i="1"/>
  <c r="AE44" i="1" s="1"/>
  <c r="AE75" i="1"/>
  <c r="W77" i="1"/>
  <c r="Z77" i="1" s="1"/>
  <c r="AE65" i="1"/>
  <c r="AC20" i="1"/>
  <c r="AE20" i="1" s="1"/>
  <c r="N83" i="1"/>
  <c r="N84" i="1" s="1"/>
  <c r="N135" i="1" s="1"/>
  <c r="N136" i="1" s="1"/>
  <c r="T80" i="1"/>
  <c r="T83" i="1" s="1"/>
  <c r="T84" i="1" s="1"/>
  <c r="W51" i="1"/>
  <c r="W45" i="1"/>
  <c r="AE53" i="1"/>
  <c r="Q80" i="1"/>
  <c r="Q83" i="1" s="1"/>
  <c r="Q82" i="1"/>
  <c r="AD51" i="1"/>
  <c r="AD48" i="1"/>
  <c r="AE48" i="1" s="1"/>
  <c r="AC57" i="1"/>
  <c r="AE57" i="1" s="1"/>
  <c r="AE56" i="1"/>
  <c r="AC47" i="1"/>
  <c r="AE47" i="1" s="1"/>
  <c r="Z19" i="1"/>
  <c r="Z82" i="1" s="1"/>
  <c r="U82" i="1"/>
  <c r="R83" i="1"/>
  <c r="R84" i="1" s="1"/>
  <c r="R135" i="1" s="1"/>
  <c r="R136" i="1" s="1"/>
  <c r="R137" i="1" s="1"/>
  <c r="R138" i="1" s="1"/>
  <c r="AC54" i="1"/>
  <c r="AE54" i="1" s="1"/>
  <c r="AD19" i="1"/>
  <c r="AD80" i="1"/>
  <c r="O136" i="1"/>
  <c r="AC135" i="6" l="1"/>
  <c r="W137" i="6"/>
  <c r="W138" i="6" s="1"/>
  <c r="AC136" i="6"/>
  <c r="AC84" i="6"/>
  <c r="AE82" i="6"/>
  <c r="AE84" i="6" s="1"/>
  <c r="AA136" i="6"/>
  <c r="AD135" i="6"/>
  <c r="AG135" i="6" s="1"/>
  <c r="W82" i="1"/>
  <c r="AC82" i="1" s="1"/>
  <c r="AC77" i="1"/>
  <c r="AE77" i="1" s="1"/>
  <c r="W80" i="1"/>
  <c r="Z80" i="1" s="1"/>
  <c r="Z51" i="1"/>
  <c r="AC51" i="1" s="1"/>
  <c r="AE51" i="1" s="1"/>
  <c r="Z45" i="1"/>
  <c r="AC45" i="1"/>
  <c r="AE45" i="1" s="1"/>
  <c r="Q84" i="1"/>
  <c r="Q135" i="1" s="1"/>
  <c r="Q136" i="1" s="1"/>
  <c r="Q137" i="1" s="1"/>
  <c r="Q138" i="1" s="1"/>
  <c r="U83" i="1"/>
  <c r="U84" i="1" s="1"/>
  <c r="U135" i="1" s="1"/>
  <c r="U136" i="1" s="1"/>
  <c r="U137" i="1" s="1"/>
  <c r="U138" i="1" s="1"/>
  <c r="AA82" i="1"/>
  <c r="X82" i="1"/>
  <c r="AC80" i="1"/>
  <c r="AE80" i="1" s="1"/>
  <c r="T135" i="1"/>
  <c r="T136" i="1" s="1"/>
  <c r="T137" i="1" s="1"/>
  <c r="T138" i="1" s="1"/>
  <c r="Z83" i="1"/>
  <c r="Z84" i="1" s="1"/>
  <c r="Z135" i="1" s="1"/>
  <c r="Z136" i="1" s="1"/>
  <c r="Z137" i="1" s="1"/>
  <c r="Z138" i="1" s="1"/>
  <c r="W83" i="1"/>
  <c r="AC19" i="1"/>
  <c r="AE19" i="1" s="1"/>
  <c r="O137" i="1"/>
  <c r="O138" i="1" s="1"/>
  <c r="N137" i="1"/>
  <c r="N138" i="1" s="1"/>
  <c r="AF136" i="6" l="1"/>
  <c r="AE135" i="6"/>
  <c r="AF135" i="6"/>
  <c r="AA137" i="6"/>
  <c r="AA138" i="6" s="1"/>
  <c r="AD136" i="6"/>
  <c r="AD137" i="6" s="1"/>
  <c r="AD138" i="6" s="1"/>
  <c r="AH135" i="6"/>
  <c r="AC137" i="6"/>
  <c r="AC138" i="6" s="1"/>
  <c r="W84" i="1"/>
  <c r="W135" i="1" s="1"/>
  <c r="W136" i="1" s="1"/>
  <c r="W137" i="1" s="1"/>
  <c r="W138" i="1" s="1"/>
  <c r="AD82" i="1"/>
  <c r="AE82" i="1" s="1"/>
  <c r="AA83" i="1"/>
  <c r="AA84" i="1" s="1"/>
  <c r="AA135" i="1" s="1"/>
  <c r="AA136" i="1" s="1"/>
  <c r="AA137" i="1" s="1"/>
  <c r="AA138" i="1" s="1"/>
  <c r="X83" i="1"/>
  <c r="X84" i="1" s="1"/>
  <c r="X135" i="1" s="1"/>
  <c r="X136" i="1" s="1"/>
  <c r="X137" i="1" s="1"/>
  <c r="X138" i="1" s="1"/>
  <c r="AE136" i="6" l="1"/>
  <c r="AH136" i="6" s="1"/>
  <c r="AE137" i="6"/>
  <c r="AE138" i="6" s="1"/>
  <c r="AG136" i="6"/>
  <c r="AC83" i="1"/>
  <c r="AD83" i="1"/>
  <c r="AD84" i="1" s="1"/>
  <c r="AC135" i="1" l="1"/>
  <c r="AE83" i="1"/>
  <c r="AE84" i="1" s="1"/>
  <c r="AC84" i="1"/>
  <c r="AD135" i="1"/>
  <c r="AF135" i="1" l="1"/>
  <c r="AE135" i="1"/>
  <c r="AH135" i="1" s="1"/>
  <c r="AD136" i="1"/>
  <c r="AD137" i="1" s="1"/>
  <c r="AC136" i="1"/>
  <c r="AG135" i="1"/>
  <c r="AC137" i="1" l="1"/>
  <c r="AC138" i="1" s="1"/>
  <c r="AE136" i="1"/>
  <c r="AH136" i="1" s="1"/>
  <c r="AF136" i="1"/>
  <c r="AG136" i="1"/>
  <c r="AD138" i="1"/>
  <c r="AE137" i="1" l="1"/>
  <c r="AE1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1A000000}">
      <text>
        <r>
          <rPr>
            <sz val="11"/>
            <color rgb="FF000000"/>
            <rFont val="Calibri"/>
            <family val="2"/>
          </rPr>
          <t>Numerous lines/categories are included for ease of use.  To ensure accuracy, do not add or delete lines.  If desired, unused lines can be hidden without affecting final calculations.</t>
        </r>
      </text>
    </comment>
    <comment ref="C19" authorId="0" shapeId="0" xr:uid="{00000000-0006-0000-0000-00000B000000}">
      <text>
        <r>
          <rPr>
            <sz val="11"/>
            <color rgb="FF000000"/>
            <rFont val="Calibri"/>
            <family val="2"/>
          </rPr>
          <t>Enter base salary for 9-month apponmtment</t>
        </r>
      </text>
    </comment>
    <comment ref="F19" authorId="0" shapeId="0" xr:uid="{00000000-0006-0000-0000-000030000000}">
      <text>
        <r>
          <rPr>
            <sz val="11"/>
            <color rgb="FF000000"/>
            <rFont val="Calibri"/>
            <family val="2"/>
          </rPr>
          <t xml:space="preserve">Enter % effort here where:
</t>
        </r>
        <r>
          <rPr>
            <sz val="11"/>
            <color rgb="FF000000"/>
            <rFont val="Calibri"/>
            <family val="2"/>
          </rPr>
          <t xml:space="preserve"> 11.11% = 1 academic year month,
</t>
        </r>
        <r>
          <rPr>
            <sz val="11"/>
            <color rgb="FF000000"/>
            <rFont val="Calibri"/>
            <family val="2"/>
          </rPr>
          <t>12.50% = 1 course release</t>
        </r>
      </text>
    </comment>
    <comment ref="C21" authorId="0" shapeId="0" xr:uid="{00000000-0006-0000-0000-000016000000}">
      <text>
        <r>
          <rPr>
            <sz val="11"/>
            <color rgb="FF000000"/>
            <rFont val="Calibri"/>
            <family val="2"/>
          </rPr>
          <t>Enter 33.33% of 9-month base academic year salary.</t>
        </r>
      </text>
    </comment>
    <comment ref="F21" authorId="0" shapeId="0" xr:uid="{00000000-0006-0000-0000-000029000000}">
      <text>
        <r>
          <rPr>
            <sz val="11"/>
            <color rgb="FF000000"/>
            <rFont val="Calibri"/>
            <family val="2"/>
          </rPr>
          <t>Enter % effort here where 33.33% = 1 summer month</t>
        </r>
      </text>
    </comment>
    <comment ref="C24" authorId="0" shapeId="0" xr:uid="{E8A951A6-DB47-7244-A42F-3D892485FA6B}">
      <text>
        <r>
          <rPr>
            <sz val="11"/>
            <color rgb="FF000000"/>
            <rFont val="Calibri"/>
            <family val="2"/>
          </rPr>
          <t>Enter base salary for 9-month apponmtment</t>
        </r>
      </text>
    </comment>
    <comment ref="F24" authorId="0" shapeId="0" xr:uid="{D5D55C7F-82ED-FC43-ABE8-0025EA4C447A}">
      <text>
        <r>
          <rPr>
            <sz val="11"/>
            <color rgb="FF000000"/>
            <rFont val="Calibri"/>
            <family val="2"/>
          </rPr>
          <t xml:space="preserve">Enter % effort here where:
</t>
        </r>
        <r>
          <rPr>
            <sz val="11"/>
            <color rgb="FF000000"/>
            <rFont val="Calibri"/>
            <family val="2"/>
          </rPr>
          <t xml:space="preserve"> 11.11% = 1 academic year month,
</t>
        </r>
        <r>
          <rPr>
            <sz val="11"/>
            <color rgb="FF000000"/>
            <rFont val="Calibri"/>
            <family val="2"/>
          </rPr>
          <t>12.50% = 1 course release</t>
        </r>
      </text>
    </comment>
    <comment ref="C26" authorId="0" shapeId="0" xr:uid="{46318020-A682-8A4D-B8F1-F6799E707888}">
      <text>
        <r>
          <rPr>
            <sz val="11"/>
            <color rgb="FF000000"/>
            <rFont val="Calibri"/>
            <family val="2"/>
          </rPr>
          <t>Enter 33.33% of 9-month base academic year salary.</t>
        </r>
      </text>
    </comment>
    <comment ref="F26" authorId="0" shapeId="0" xr:uid="{46580AA4-1FBA-084F-A1B8-9C36FDA79E55}">
      <text>
        <r>
          <rPr>
            <sz val="11"/>
            <color rgb="FF000000"/>
            <rFont val="Calibri"/>
            <family val="2"/>
          </rPr>
          <t>Enter % effort here where 33.33% = 1 summer month</t>
        </r>
      </text>
    </comment>
    <comment ref="C29" authorId="0" shapeId="0" xr:uid="{5491EBBC-6EFA-3345-BA53-5576C705BC44}">
      <text>
        <r>
          <rPr>
            <sz val="11"/>
            <color rgb="FF000000"/>
            <rFont val="Calibri"/>
            <family val="2"/>
          </rPr>
          <t>Enter base salary for 9-month apponmtment</t>
        </r>
      </text>
    </comment>
    <comment ref="F29" authorId="0" shapeId="0" xr:uid="{6F5E3A41-7ACF-0143-9B61-42240B0EF249}">
      <text>
        <r>
          <rPr>
            <sz val="11"/>
            <color rgb="FF000000"/>
            <rFont val="Calibri"/>
            <family val="2"/>
          </rPr>
          <t xml:space="preserve">Enter % effort here where:
</t>
        </r>
        <r>
          <rPr>
            <sz val="11"/>
            <color rgb="FF000000"/>
            <rFont val="Calibri"/>
            <family val="2"/>
          </rPr>
          <t xml:space="preserve"> 11.11% = 1 academic year month,
</t>
        </r>
        <r>
          <rPr>
            <sz val="11"/>
            <color rgb="FF000000"/>
            <rFont val="Calibri"/>
            <family val="2"/>
          </rPr>
          <t>12.50% = 1 course release</t>
        </r>
      </text>
    </comment>
    <comment ref="C31" authorId="0" shapeId="0" xr:uid="{74C4A660-0DEE-3E44-B6B4-A185D5A80FDC}">
      <text>
        <r>
          <rPr>
            <sz val="11"/>
            <color rgb="FF000000"/>
            <rFont val="Calibri"/>
            <family val="2"/>
          </rPr>
          <t>Enter 33.33% of 9-month base academic year salary.</t>
        </r>
      </text>
    </comment>
    <comment ref="F31" authorId="0" shapeId="0" xr:uid="{E2398437-72F5-4E4D-8753-A858334EBDF3}">
      <text>
        <r>
          <rPr>
            <sz val="11"/>
            <color rgb="FF000000"/>
            <rFont val="Calibri"/>
            <family val="2"/>
          </rPr>
          <t>Enter % effort here where 33.33% = 1 summer month</t>
        </r>
      </text>
    </comment>
    <comment ref="C34" authorId="0" shapeId="0" xr:uid="{56544F42-C35D-8A48-91A1-7E20E90BE020}">
      <text>
        <r>
          <rPr>
            <sz val="11"/>
            <color rgb="FF000000"/>
            <rFont val="Calibri"/>
            <family val="2"/>
          </rPr>
          <t>Enter base salary for 9-month apponmtment</t>
        </r>
      </text>
    </comment>
    <comment ref="F34" authorId="0" shapeId="0" xr:uid="{D2A22F33-3DBF-E145-A74B-02D8332D9C81}">
      <text>
        <r>
          <rPr>
            <sz val="11"/>
            <color rgb="FF000000"/>
            <rFont val="Calibri"/>
            <family val="2"/>
          </rPr>
          <t xml:space="preserve">Enter % effort here where:
</t>
        </r>
        <r>
          <rPr>
            <sz val="11"/>
            <color rgb="FF000000"/>
            <rFont val="Calibri"/>
            <family val="2"/>
          </rPr>
          <t xml:space="preserve"> 11.11% = 1 academic year month,
</t>
        </r>
        <r>
          <rPr>
            <sz val="11"/>
            <color rgb="FF000000"/>
            <rFont val="Calibri"/>
            <family val="2"/>
          </rPr>
          <t>12.50% = 1 course release</t>
        </r>
      </text>
    </comment>
    <comment ref="C36" authorId="0" shapeId="0" xr:uid="{8D4DCC9E-3786-DA47-93C1-4BF214696BD7}">
      <text>
        <r>
          <rPr>
            <sz val="11"/>
            <color rgb="FF000000"/>
            <rFont val="Calibri"/>
            <family val="2"/>
          </rPr>
          <t>Enter 33.33% of 9-month base academic year salary.</t>
        </r>
      </text>
    </comment>
    <comment ref="F36" authorId="0" shapeId="0" xr:uid="{5BB159DA-8803-BC4C-B283-C62A5E0A1E39}">
      <text>
        <r>
          <rPr>
            <sz val="11"/>
            <color rgb="FF000000"/>
            <rFont val="Calibri"/>
            <family val="2"/>
          </rPr>
          <t>Enter % effort here where 33.33% = 1 summer month</t>
        </r>
      </text>
    </comment>
    <comment ref="C39" authorId="0" shapeId="0" xr:uid="{C190E7A4-A75F-1D45-AFCA-E5E3FF2728A6}">
      <text>
        <r>
          <rPr>
            <sz val="11"/>
            <color rgb="FF000000"/>
            <rFont val="Calibri"/>
            <family val="2"/>
          </rPr>
          <t>Enter base salary for 9-month apponmtment</t>
        </r>
      </text>
    </comment>
    <comment ref="F39" authorId="0" shapeId="0" xr:uid="{49915FF1-20B1-8349-902C-C1775B46D9B3}">
      <text>
        <r>
          <rPr>
            <sz val="11"/>
            <color rgb="FF000000"/>
            <rFont val="Calibri"/>
            <family val="2"/>
          </rPr>
          <t xml:space="preserve">Enter % effort here where:
</t>
        </r>
        <r>
          <rPr>
            <sz val="11"/>
            <color rgb="FF000000"/>
            <rFont val="Calibri"/>
            <family val="2"/>
          </rPr>
          <t xml:space="preserve"> 11.11% = 1 academic year month,
</t>
        </r>
        <r>
          <rPr>
            <sz val="11"/>
            <color rgb="FF000000"/>
            <rFont val="Calibri"/>
            <family val="2"/>
          </rPr>
          <t>12.50% = 1 course release</t>
        </r>
      </text>
    </comment>
    <comment ref="C41" authorId="0" shapeId="0" xr:uid="{A317CB99-F127-EE4A-80D1-CBA03902CB4F}">
      <text>
        <r>
          <rPr>
            <sz val="11"/>
            <color rgb="FF000000"/>
            <rFont val="Calibri"/>
            <family val="2"/>
          </rPr>
          <t>Enter 33.33% of 9-month base academic year salary.</t>
        </r>
      </text>
    </comment>
    <comment ref="F41" authorId="0" shapeId="0" xr:uid="{50379A75-1DAD-6445-941B-3DE615774099}">
      <text>
        <r>
          <rPr>
            <sz val="11"/>
            <color rgb="FF000000"/>
            <rFont val="Calibri"/>
            <family val="2"/>
          </rPr>
          <t>Enter % effort here where 33.33% = 1 summer month</t>
        </r>
      </text>
    </comment>
    <comment ref="C44" authorId="0" shapeId="0" xr:uid="{00000000-0006-0000-0000-000032000000}">
      <text>
        <r>
          <rPr>
            <sz val="11"/>
            <color rgb="FF000000"/>
            <rFont val="Calibri"/>
            <family val="2"/>
          </rPr>
          <t>Enter 12-month base salary.</t>
        </r>
      </text>
    </comment>
    <comment ref="F44" authorId="0" shapeId="0" xr:uid="{00000000-0006-0000-0000-000012000000}">
      <text>
        <r>
          <rPr>
            <sz val="11"/>
            <color rgb="FF000000"/>
            <rFont val="Calibri"/>
            <family val="2"/>
          </rPr>
          <t>Enter % effort here where 8.33% = 1 calendar month</t>
        </r>
      </text>
    </comment>
    <comment ref="C47" authorId="0" shapeId="0" xr:uid="{00000000-0006-0000-0000-000028000000}">
      <text>
        <r>
          <rPr>
            <sz val="11"/>
            <color rgb="FF000000"/>
            <rFont val="Calibri"/>
            <family val="2"/>
          </rPr>
          <t>Enter 12-month base salary.</t>
        </r>
      </text>
    </comment>
    <comment ref="F47" authorId="0" shapeId="0" xr:uid="{00000000-0006-0000-0000-00002D000000}">
      <text>
        <r>
          <rPr>
            <sz val="11"/>
            <color rgb="FF000000"/>
            <rFont val="Calibri"/>
            <family val="2"/>
          </rPr>
          <t>Enter % effort here where 8.33% = 1 calendar month</t>
        </r>
      </text>
    </comment>
    <comment ref="C50" authorId="0" shapeId="0" xr:uid="{00000000-0006-0000-0000-00002C000000}">
      <text>
        <r>
          <rPr>
            <sz val="11"/>
            <color rgb="FF000000"/>
            <rFont val="Calibri"/>
            <family val="2"/>
          </rPr>
          <t>Enter 12-month base salary.</t>
        </r>
      </text>
    </comment>
    <comment ref="F50" authorId="0" shapeId="0" xr:uid="{00000000-0006-0000-0000-000025000000}">
      <text>
        <r>
          <rPr>
            <sz val="11"/>
            <color rgb="FF000000"/>
            <rFont val="Calibri"/>
            <family val="2"/>
          </rPr>
          <t>Enter % effort here where 8.33% = 1 calendar month</t>
        </r>
      </text>
    </comment>
    <comment ref="C53" authorId="0" shapeId="0" xr:uid="{00000000-0006-0000-0000-000004000000}">
      <text>
        <r>
          <rPr>
            <sz val="11"/>
            <color rgb="FF000000"/>
            <rFont val="Calibri"/>
            <family val="2"/>
          </rPr>
          <t>Enter 12-month base salary.</t>
        </r>
      </text>
    </comment>
    <comment ref="F53" authorId="0" shapeId="0" xr:uid="{00000000-0006-0000-0000-000019000000}">
      <text>
        <r>
          <rPr>
            <sz val="11"/>
            <color rgb="FF000000"/>
            <rFont val="Calibri"/>
            <family val="2"/>
          </rPr>
          <t>enter % effort here where 8.33% = 1 calendar month</t>
        </r>
      </text>
    </comment>
    <comment ref="C56" authorId="0" shapeId="0" xr:uid="{00000000-0006-0000-0000-00002B000000}">
      <text>
        <r>
          <rPr>
            <sz val="11"/>
            <color rgb="FF000000"/>
            <rFont val="Calibri"/>
            <family val="2"/>
          </rPr>
          <t>Enter 9-month GA stipend.</t>
        </r>
      </text>
    </comment>
    <comment ref="F56" authorId="0" shapeId="0" xr:uid="{00000000-0006-0000-0000-00000F000000}">
      <text>
        <r>
          <rPr>
            <sz val="11"/>
            <color rgb="FF000000"/>
            <rFont val="Calibri"/>
            <family val="2"/>
          </rPr>
          <t xml:space="preserve">Enter % effort here where: 
</t>
        </r>
        <r>
          <rPr>
            <sz val="11"/>
            <color rgb="FF000000"/>
            <rFont val="Calibri"/>
            <family val="2"/>
          </rPr>
          <t xml:space="preserve">100% = 20 hrs/wk for AY,
</t>
        </r>
        <r>
          <rPr>
            <sz val="11"/>
            <color rgb="FF000000"/>
            <rFont val="Calibri"/>
            <family val="2"/>
          </rPr>
          <t xml:space="preserve">50% = 10 hrs/wk for AY (or 20 hrs/wk for 1 Semester)
</t>
        </r>
      </text>
    </comment>
    <comment ref="C59" authorId="0" shapeId="0" xr:uid="{5A0E027B-2D71-7B4A-8EF1-C295B8F4488D}">
      <text>
        <r>
          <rPr>
            <sz val="11"/>
            <color rgb="FF000000"/>
            <rFont val="Calibri"/>
            <family val="2"/>
          </rPr>
          <t>Enter 9-month GA stipend.</t>
        </r>
      </text>
    </comment>
    <comment ref="F59" authorId="0" shapeId="0" xr:uid="{57DDE4B0-E5B2-2348-820C-A2C98DD61ACA}">
      <text>
        <r>
          <rPr>
            <sz val="11"/>
            <color rgb="FF000000"/>
            <rFont val="Calibri"/>
            <family val="2"/>
          </rPr>
          <t xml:space="preserve">Enter % effort here where: 
</t>
        </r>
        <r>
          <rPr>
            <sz val="11"/>
            <color rgb="FF000000"/>
            <rFont val="Calibri"/>
            <family val="2"/>
          </rPr>
          <t xml:space="preserve">100% = 20 hrs/wk for AY,
</t>
        </r>
        <r>
          <rPr>
            <sz val="11"/>
            <color rgb="FF000000"/>
            <rFont val="Calibri"/>
            <family val="2"/>
          </rPr>
          <t xml:space="preserve">50% = 10 hrs/wk for AY (or 20 hrs/wk for 1 Semester)
</t>
        </r>
      </text>
    </comment>
    <comment ref="C62" authorId="0" shapeId="0" xr:uid="{2F3B2A6D-B45B-BA4A-B608-322EE08E1905}">
      <text>
        <r>
          <rPr>
            <sz val="11"/>
            <color rgb="FF000000"/>
            <rFont val="Calibri"/>
            <family val="2"/>
          </rPr>
          <t>Enter 9-month GA stipend.</t>
        </r>
      </text>
    </comment>
    <comment ref="F62" authorId="0" shapeId="0" xr:uid="{B8D971E6-0E2A-C84B-8653-A6182DC4B1A8}">
      <text>
        <r>
          <rPr>
            <sz val="11"/>
            <color rgb="FF000000"/>
            <rFont val="Calibri"/>
            <family val="2"/>
          </rPr>
          <t xml:space="preserve">Enter % effort here where: 
</t>
        </r>
        <r>
          <rPr>
            <sz val="11"/>
            <color rgb="FF000000"/>
            <rFont val="Calibri"/>
            <family val="2"/>
          </rPr>
          <t xml:space="preserve">100% = 20 hrs/wk for AY,
</t>
        </r>
        <r>
          <rPr>
            <sz val="11"/>
            <color rgb="FF000000"/>
            <rFont val="Calibri"/>
            <family val="2"/>
          </rPr>
          <t xml:space="preserve">50% = 10 hrs/wk for AY (or 20 hrs/wk for 1 Semester)
</t>
        </r>
      </text>
    </comment>
    <comment ref="C65" authorId="0" shapeId="0" xr:uid="{00000000-0006-0000-0000-00001F000000}">
      <text>
        <r>
          <rPr>
            <sz val="11"/>
            <color rgb="FF000000"/>
            <rFont val="Calibri"/>
            <family val="2"/>
          </rPr>
          <t>Enter Summer GA stipend.</t>
        </r>
      </text>
    </comment>
    <comment ref="F65" authorId="0" shapeId="0" xr:uid="{00000000-0006-0000-0000-000011000000}">
      <text>
        <r>
          <rPr>
            <sz val="11"/>
            <color rgb="FF000000"/>
            <rFont val="Calibri"/>
            <family val="2"/>
          </rPr>
          <t xml:space="preserve">Enter % effort here where: 
</t>
        </r>
        <r>
          <rPr>
            <sz val="11"/>
            <color rgb="FF000000"/>
            <rFont val="Calibri"/>
            <family val="2"/>
          </rPr>
          <t xml:space="preserve">100% = 20 hours/week,
</t>
        </r>
        <r>
          <rPr>
            <sz val="11"/>
            <color rgb="FF000000"/>
            <rFont val="Calibri"/>
            <family val="2"/>
          </rPr>
          <t xml:space="preserve">50% = 10 hours/week
</t>
        </r>
      </text>
    </comment>
    <comment ref="C68" authorId="0" shapeId="0" xr:uid="{F8E1B659-3A42-D24A-9B2A-9CC5423D91BC}">
      <text>
        <r>
          <rPr>
            <sz val="11"/>
            <color rgb="FF000000"/>
            <rFont val="Calibri"/>
            <family val="2"/>
          </rPr>
          <t>Enter Summer GA stipend.</t>
        </r>
      </text>
    </comment>
    <comment ref="F68" authorId="0" shapeId="0" xr:uid="{5D042865-F6F0-5341-8DDF-55AC98E981F3}">
      <text>
        <r>
          <rPr>
            <sz val="11"/>
            <color rgb="FF000000"/>
            <rFont val="Calibri"/>
            <family val="2"/>
          </rPr>
          <t xml:space="preserve">Enter % effort here where: 
</t>
        </r>
        <r>
          <rPr>
            <sz val="11"/>
            <color rgb="FF000000"/>
            <rFont val="Calibri"/>
            <family val="2"/>
          </rPr>
          <t xml:space="preserve">100% = 20 hours/week,
</t>
        </r>
        <r>
          <rPr>
            <sz val="11"/>
            <color rgb="FF000000"/>
            <rFont val="Calibri"/>
            <family val="2"/>
          </rPr>
          <t xml:space="preserve">50% = 10 hours/week
</t>
        </r>
      </text>
    </comment>
    <comment ref="C71" authorId="0" shapeId="0" xr:uid="{8CD72AEC-8EA8-2749-A5FB-8354659C14B4}">
      <text>
        <r>
          <rPr>
            <sz val="11"/>
            <color rgb="FF000000"/>
            <rFont val="Calibri"/>
            <family val="2"/>
          </rPr>
          <t>Enter Summer GA stipend.</t>
        </r>
      </text>
    </comment>
    <comment ref="F71" authorId="0" shapeId="0" xr:uid="{5F512636-E2D2-EE43-A9F3-2B9ECEA913E8}">
      <text>
        <r>
          <rPr>
            <sz val="11"/>
            <color rgb="FF000000"/>
            <rFont val="Calibri"/>
            <family val="2"/>
          </rPr>
          <t xml:space="preserve">Enter % effort here where: 
</t>
        </r>
        <r>
          <rPr>
            <sz val="11"/>
            <color rgb="FF000000"/>
            <rFont val="Calibri"/>
            <family val="2"/>
          </rPr>
          <t xml:space="preserve">100% = 20 hours/week,
</t>
        </r>
        <r>
          <rPr>
            <sz val="11"/>
            <color rgb="FF000000"/>
            <rFont val="Calibri"/>
            <family val="2"/>
          </rPr>
          <t xml:space="preserve">50% = 10 hours/week
</t>
        </r>
      </text>
    </comment>
    <comment ref="C74" authorId="0" shapeId="0" xr:uid="{00000000-0006-0000-0000-000020000000}">
      <text>
        <r>
          <rPr>
            <sz val="11"/>
            <color rgb="FF000000"/>
            <rFont val="Calibri"/>
            <family val="2"/>
          </rPr>
          <t>Enter 12-month base salary.</t>
        </r>
      </text>
    </comment>
    <comment ref="F74" authorId="0" shapeId="0" xr:uid="{00000000-0006-0000-0000-00001D000000}">
      <text>
        <r>
          <rPr>
            <sz val="11"/>
            <color rgb="FF000000"/>
            <rFont val="Calibri"/>
            <family val="2"/>
          </rPr>
          <t>enter % effort here where 8.33% = 1 calendar month</t>
        </r>
      </text>
    </comment>
    <comment ref="C77" authorId="0" shapeId="0" xr:uid="{00000000-0006-0000-0000-000027000000}">
      <text>
        <r>
          <rPr>
            <sz val="11"/>
            <color rgb="FF000000"/>
            <rFont val="Calibri"/>
            <family val="2"/>
          </rPr>
          <t>Enter amounts in column E.  The total dollar amount for the hourly employee salary will be automatically calculated.</t>
        </r>
      </text>
    </comment>
    <comment ref="E77" authorId="0" shapeId="0" xr:uid="{00000000-0006-0000-0000-000024000000}">
      <text>
        <r>
          <rPr>
            <sz val="11"/>
            <color rgb="FF000000"/>
            <rFont val="Calibri"/>
            <family val="2"/>
          </rPr>
          <t>Enter the hourly rate for year 1.</t>
        </r>
      </text>
    </comment>
    <comment ref="F77" authorId="0" shapeId="0" xr:uid="{00000000-0006-0000-0000-000009000000}">
      <text>
        <r>
          <rPr>
            <sz val="11"/>
            <color rgb="FF000000"/>
            <rFont val="Calibri"/>
            <family val="2"/>
          </rPr>
          <t>Enter 100% unless some portion of the cost will be covered by cost share.  If there is cost share, enter the appropriate percentage into the cost share % effort column.</t>
        </r>
      </text>
    </comment>
    <comment ref="E78" authorId="0" shapeId="0" xr:uid="{00000000-0006-0000-0000-000017000000}">
      <text>
        <r>
          <rPr>
            <sz val="11"/>
            <color rgb="FF000000"/>
            <rFont val="Calibri"/>
            <family val="2"/>
          </rPr>
          <t>Enter the number of weeks the employee will work per year.</t>
        </r>
      </text>
    </comment>
    <comment ref="E79" authorId="0" shapeId="0" xr:uid="{00000000-0006-0000-0000-000014000000}">
      <text>
        <r>
          <rPr>
            <sz val="11"/>
            <color rgb="FF000000"/>
            <rFont val="Calibri"/>
            <family val="2"/>
          </rPr>
          <t>Insert number of hours per week.</t>
        </r>
      </text>
    </comment>
    <comment ref="A92" authorId="0" shapeId="0" xr:uid="{00000000-0006-0000-0000-000034000000}">
      <text>
        <r>
          <rPr>
            <sz val="11"/>
            <color rgb="FF000000"/>
            <rFont val="Calibri"/>
            <family val="2"/>
          </rPr>
          <t>Total travel costs should be generated by using estimates for airfare, mileage, registration, food (see per diem costs) and lodging.  Clearly indicate any international travel.</t>
        </r>
      </text>
    </comment>
    <comment ref="G92" authorId="0" shapeId="0" xr:uid="{00000000-0006-0000-0000-000015000000}">
      <text>
        <r>
          <rPr>
            <sz val="11"/>
            <color rgb="FF000000"/>
            <rFont val="Calibri"/>
            <family val="2"/>
          </rPr>
          <t xml:space="preserve">Federal per diem rates are available at: https://www.gsa.gov/travel/plan-book/per-diem-rates.  </t>
        </r>
      </text>
    </comment>
    <comment ref="A128" authorId="0" shapeId="0" xr:uid="{00000000-0006-0000-0000-000021000000}">
      <text>
        <r>
          <rPr>
            <sz val="11"/>
            <color rgb="FF000000"/>
            <rFont val="Calibri"/>
            <family val="2"/>
          </rPr>
          <t>Enter amount as sponsor and/or cost share up to $25,000.  Enter any amount for the year over $25,000 onto the next line.</t>
        </r>
      </text>
    </comment>
    <comment ref="A131" authorId="0" shapeId="0" xr:uid="{00000000-0006-0000-0000-00000D000000}">
      <text>
        <r>
          <rPr>
            <sz val="11"/>
            <color rgb="FF000000"/>
            <rFont val="Calibri"/>
            <family val="2"/>
          </rPr>
          <t>Enter amount as sponsor and/or cost share up to $25,000.  Enter any amount for the year over $25,000 onto the next line.</t>
        </r>
      </text>
    </comment>
    <comment ref="C137" authorId="0" shapeId="0" xr:uid="{00000000-0006-0000-0000-000003000000}">
      <text>
        <r>
          <rPr>
            <sz val="11"/>
            <color rgb="FF000000"/>
            <rFont val="Calibri"/>
            <family val="2"/>
          </rPr>
          <t>See instructions tab for more information on indirect cost rates.  45% is the standard federally negotiated rate .</t>
        </r>
      </text>
    </comment>
  </commentList>
  <extLst>
    <ext xmlns:r="http://schemas.openxmlformats.org/officeDocument/2006/relationships" uri="GoogleSheetsCustomDataVersion1">
      <go:sheetsCustomData xmlns:go="http://customooxmlschemas.google.com/" r:id="rId1" roundtripDataSignature="AMtx7mjHPnFAqK0rJbjKTgwXD+vfGGlo1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F83F0C6-37CD-0B40-A8A5-C18AD9FD3D57}">
      <text>
        <r>
          <rPr>
            <sz val="11"/>
            <color rgb="FF000000"/>
            <rFont val="Calibri"/>
            <family val="2"/>
          </rPr>
          <t>Numerous lines/categories are included for ease of use.  To ensure accuracy, do not add or delete lines.  If desired, unused lines can be hidden without affecting final calculations.</t>
        </r>
      </text>
    </comment>
    <comment ref="C19" authorId="0" shapeId="0" xr:uid="{B8843AF5-E26C-0F40-A125-A2F7EF2BD462}">
      <text>
        <r>
          <rPr>
            <sz val="11"/>
            <color rgb="FF000000"/>
            <rFont val="Calibri"/>
            <family val="2"/>
          </rPr>
          <t>Enter base salary for 9-month apponmtment</t>
        </r>
      </text>
    </comment>
    <comment ref="F19" authorId="0" shapeId="0" xr:uid="{05B82EAD-41A8-E045-9478-4269431CAB77}">
      <text>
        <r>
          <rPr>
            <sz val="11"/>
            <color rgb="FF000000"/>
            <rFont val="Calibri"/>
            <family val="2"/>
          </rPr>
          <t xml:space="preserve">Enter % effort here where:
</t>
        </r>
        <r>
          <rPr>
            <sz val="11"/>
            <color rgb="FF000000"/>
            <rFont val="Calibri"/>
            <family val="2"/>
          </rPr>
          <t xml:space="preserve"> 11.11% = 1 academic year month,
</t>
        </r>
        <r>
          <rPr>
            <sz val="11"/>
            <color rgb="FF000000"/>
            <rFont val="Calibri"/>
            <family val="2"/>
          </rPr>
          <t>12.50% = 1 course release</t>
        </r>
      </text>
    </comment>
    <comment ref="C21" authorId="0" shapeId="0" xr:uid="{30052D3B-D063-FA49-A819-86DDA88805CC}">
      <text>
        <r>
          <rPr>
            <sz val="11"/>
            <color rgb="FF000000"/>
            <rFont val="Calibri"/>
            <family val="2"/>
          </rPr>
          <t>Enter 33.33% of 9-month base academic year salary.</t>
        </r>
      </text>
    </comment>
    <comment ref="F21" authorId="0" shapeId="0" xr:uid="{0FA96CBD-FC02-1742-82A5-B4E8BEDA4822}">
      <text>
        <r>
          <rPr>
            <sz val="11"/>
            <color rgb="FF000000"/>
            <rFont val="Calibri"/>
            <family val="2"/>
          </rPr>
          <t>Enter % effort here where 33.33% = 1 summer month</t>
        </r>
      </text>
    </comment>
    <comment ref="C24" authorId="0" shapeId="0" xr:uid="{D449C078-E40D-6E4F-9781-B61435937310}">
      <text>
        <r>
          <rPr>
            <sz val="11"/>
            <color rgb="FF000000"/>
            <rFont val="Calibri"/>
            <family val="2"/>
          </rPr>
          <t>Enter base salary for 9-month apponmtment</t>
        </r>
      </text>
    </comment>
    <comment ref="F24" authorId="0" shapeId="0" xr:uid="{33F65F9D-6112-304A-8C9A-147A8A4869B7}">
      <text>
        <r>
          <rPr>
            <sz val="11"/>
            <color rgb="FF000000"/>
            <rFont val="Calibri"/>
            <family val="2"/>
          </rPr>
          <t xml:space="preserve">Enter % effort here where:
</t>
        </r>
        <r>
          <rPr>
            <sz val="11"/>
            <color rgb="FF000000"/>
            <rFont val="Calibri"/>
            <family val="2"/>
          </rPr>
          <t xml:space="preserve"> 11.11% = 1 academic year month,
</t>
        </r>
        <r>
          <rPr>
            <sz val="11"/>
            <color rgb="FF000000"/>
            <rFont val="Calibri"/>
            <family val="2"/>
          </rPr>
          <t>12.50% = 1 course release</t>
        </r>
      </text>
    </comment>
    <comment ref="C26" authorId="0" shapeId="0" xr:uid="{5E3B362F-6B5F-BB45-88B8-E4AED31E90F7}">
      <text>
        <r>
          <rPr>
            <sz val="11"/>
            <color rgb="FF000000"/>
            <rFont val="Calibri"/>
            <family val="2"/>
          </rPr>
          <t>Enter 33.33% of 9-month base academic year salary.</t>
        </r>
      </text>
    </comment>
    <comment ref="F26" authorId="0" shapeId="0" xr:uid="{E490B906-765C-D746-8BC1-6C1BF604D889}">
      <text>
        <r>
          <rPr>
            <sz val="11"/>
            <color rgb="FF000000"/>
            <rFont val="Calibri"/>
            <family val="2"/>
          </rPr>
          <t>Enter % effort here where 33.33% = 1 summer month</t>
        </r>
      </text>
    </comment>
    <comment ref="C29" authorId="0" shapeId="0" xr:uid="{FBE537C6-491D-B541-9F2E-B3D391C7B9EB}">
      <text>
        <r>
          <rPr>
            <sz val="11"/>
            <color rgb="FF000000"/>
            <rFont val="Calibri"/>
            <family val="2"/>
          </rPr>
          <t>Enter base salary for 9-month apponmtment</t>
        </r>
      </text>
    </comment>
    <comment ref="F29" authorId="0" shapeId="0" xr:uid="{6FC6FCFE-2A93-104C-978A-8ECE1C52817B}">
      <text>
        <r>
          <rPr>
            <sz val="11"/>
            <color rgb="FF000000"/>
            <rFont val="Calibri"/>
            <family val="2"/>
          </rPr>
          <t xml:space="preserve">Enter % effort here where:
</t>
        </r>
        <r>
          <rPr>
            <sz val="11"/>
            <color rgb="FF000000"/>
            <rFont val="Calibri"/>
            <family val="2"/>
          </rPr>
          <t xml:space="preserve"> 11.11% = 1 academic year month,
</t>
        </r>
        <r>
          <rPr>
            <sz val="11"/>
            <color rgb="FF000000"/>
            <rFont val="Calibri"/>
            <family val="2"/>
          </rPr>
          <t>12.50% = 1 course release</t>
        </r>
      </text>
    </comment>
    <comment ref="C31" authorId="0" shapeId="0" xr:uid="{BD2C549B-747F-3B43-8F3A-1586B94702D5}">
      <text>
        <r>
          <rPr>
            <sz val="11"/>
            <color rgb="FF000000"/>
            <rFont val="Calibri"/>
            <family val="2"/>
          </rPr>
          <t>Enter 33.33% of 9-month base academic year salary.</t>
        </r>
      </text>
    </comment>
    <comment ref="F31" authorId="0" shapeId="0" xr:uid="{1618A2B7-0F6B-2A4F-8C7E-C2BE52806259}">
      <text>
        <r>
          <rPr>
            <sz val="11"/>
            <color rgb="FF000000"/>
            <rFont val="Calibri"/>
            <family val="2"/>
          </rPr>
          <t>Enter % effort here where 33.33% = 1 summer month</t>
        </r>
      </text>
    </comment>
    <comment ref="C34" authorId="0" shapeId="0" xr:uid="{937805B9-E4FB-3B44-BB67-C8E7054693B2}">
      <text>
        <r>
          <rPr>
            <sz val="11"/>
            <color rgb="FF000000"/>
            <rFont val="Calibri"/>
            <family val="2"/>
          </rPr>
          <t>Enter base salary for 9-month apponmtment</t>
        </r>
      </text>
    </comment>
    <comment ref="F34" authorId="0" shapeId="0" xr:uid="{F2632616-83BC-7642-AFC6-F2C76E1E6C60}">
      <text>
        <r>
          <rPr>
            <sz val="11"/>
            <color rgb="FF000000"/>
            <rFont val="Calibri"/>
            <family val="2"/>
          </rPr>
          <t xml:space="preserve">Enter % effort here where:
</t>
        </r>
        <r>
          <rPr>
            <sz val="11"/>
            <color rgb="FF000000"/>
            <rFont val="Calibri"/>
            <family val="2"/>
          </rPr>
          <t xml:space="preserve"> 11.11% = 1 academic year month,
</t>
        </r>
        <r>
          <rPr>
            <sz val="11"/>
            <color rgb="FF000000"/>
            <rFont val="Calibri"/>
            <family val="2"/>
          </rPr>
          <t>12.50% = 1 course release</t>
        </r>
      </text>
    </comment>
    <comment ref="C36" authorId="0" shapeId="0" xr:uid="{7E2E7570-91AB-7947-AFDE-DF7CCE6EF73D}">
      <text>
        <r>
          <rPr>
            <sz val="11"/>
            <color rgb="FF000000"/>
            <rFont val="Calibri"/>
            <family val="2"/>
          </rPr>
          <t>Enter 33.33% of 9-month base academic year salary.</t>
        </r>
      </text>
    </comment>
    <comment ref="F36" authorId="0" shapeId="0" xr:uid="{AEC3BA2C-7221-E644-AE5B-D0EB9D3EC73B}">
      <text>
        <r>
          <rPr>
            <sz val="11"/>
            <color rgb="FF000000"/>
            <rFont val="Calibri"/>
            <family val="2"/>
          </rPr>
          <t>Enter % effort here where 33.33% = 1 summer month</t>
        </r>
      </text>
    </comment>
    <comment ref="C39" authorId="0" shapeId="0" xr:uid="{09F602DD-9D6C-7645-826A-7347149EB20D}">
      <text>
        <r>
          <rPr>
            <sz val="11"/>
            <color rgb="FF000000"/>
            <rFont val="Calibri"/>
            <family val="2"/>
          </rPr>
          <t>Enter base salary for 9-month apponmtment</t>
        </r>
      </text>
    </comment>
    <comment ref="F39" authorId="0" shapeId="0" xr:uid="{72279744-4F07-8F4A-8602-60F67321A619}">
      <text>
        <r>
          <rPr>
            <sz val="11"/>
            <color rgb="FF000000"/>
            <rFont val="Calibri"/>
            <family val="2"/>
          </rPr>
          <t xml:space="preserve">Enter % effort here where:
</t>
        </r>
        <r>
          <rPr>
            <sz val="11"/>
            <color rgb="FF000000"/>
            <rFont val="Calibri"/>
            <family val="2"/>
          </rPr>
          <t xml:space="preserve"> 11.11% = 1 academic year month,
</t>
        </r>
        <r>
          <rPr>
            <sz val="11"/>
            <color rgb="FF000000"/>
            <rFont val="Calibri"/>
            <family val="2"/>
          </rPr>
          <t>12.50% = 1 course release</t>
        </r>
      </text>
    </comment>
    <comment ref="C41" authorId="0" shapeId="0" xr:uid="{6FD1ABCE-CE5D-2A42-A6AB-E9AA5CEA164C}">
      <text>
        <r>
          <rPr>
            <sz val="11"/>
            <color rgb="FF000000"/>
            <rFont val="Calibri"/>
            <family val="2"/>
          </rPr>
          <t>Enter 33.33% of 9-month base academic year salary.</t>
        </r>
      </text>
    </comment>
    <comment ref="F41" authorId="0" shapeId="0" xr:uid="{B12513F5-9D62-A945-B58B-F54C0E0D7CE6}">
      <text>
        <r>
          <rPr>
            <sz val="11"/>
            <color rgb="FF000000"/>
            <rFont val="Calibri"/>
            <family val="2"/>
          </rPr>
          <t>Enter % effort here where 33.33% = 1 summer month</t>
        </r>
      </text>
    </comment>
    <comment ref="C44" authorId="0" shapeId="0" xr:uid="{4A62AB08-522C-5F48-B8C1-7CC16BADCE5D}">
      <text>
        <r>
          <rPr>
            <sz val="11"/>
            <color rgb="FF000000"/>
            <rFont val="Calibri"/>
            <family val="2"/>
          </rPr>
          <t>Enter 12-month base salary.</t>
        </r>
      </text>
    </comment>
    <comment ref="F44" authorId="0" shapeId="0" xr:uid="{C058976A-4A5F-864D-AE8A-3E95F99AE0F7}">
      <text>
        <r>
          <rPr>
            <sz val="11"/>
            <color rgb="FF000000"/>
            <rFont val="Calibri"/>
            <family val="2"/>
          </rPr>
          <t>Enter % effort here where 8.33% = 1 calendar month</t>
        </r>
      </text>
    </comment>
    <comment ref="C47" authorId="0" shapeId="0" xr:uid="{FF06636E-B007-4442-8D6A-D417CBA51239}">
      <text>
        <r>
          <rPr>
            <sz val="11"/>
            <color rgb="FF000000"/>
            <rFont val="Calibri"/>
            <family val="2"/>
          </rPr>
          <t>Enter 12-month base salary.</t>
        </r>
      </text>
    </comment>
    <comment ref="F47" authorId="0" shapeId="0" xr:uid="{A183D7E5-E572-BF4F-80D3-BE13CBDFE067}">
      <text>
        <r>
          <rPr>
            <sz val="11"/>
            <color rgb="FF000000"/>
            <rFont val="Calibri"/>
            <family val="2"/>
          </rPr>
          <t>Enter % effort here where 8.33% = 1 calendar month</t>
        </r>
      </text>
    </comment>
    <comment ref="C50" authorId="0" shapeId="0" xr:uid="{B95340CB-2D77-314E-883C-A08FAC272267}">
      <text>
        <r>
          <rPr>
            <sz val="11"/>
            <color rgb="FF000000"/>
            <rFont val="Calibri"/>
            <family val="2"/>
          </rPr>
          <t>Enter 12-month base salary.</t>
        </r>
      </text>
    </comment>
    <comment ref="F50" authorId="0" shapeId="0" xr:uid="{DEE0B532-ECC2-6649-AC91-B6CA75CA929A}">
      <text>
        <r>
          <rPr>
            <sz val="11"/>
            <color rgb="FF000000"/>
            <rFont val="Calibri"/>
            <family val="2"/>
          </rPr>
          <t>Enter % effort here where 8.33% = 1 calendar month</t>
        </r>
      </text>
    </comment>
    <comment ref="C53" authorId="0" shapeId="0" xr:uid="{AF73E9AC-67FF-4A42-858F-EEB8CB688122}">
      <text>
        <r>
          <rPr>
            <sz val="11"/>
            <color rgb="FF000000"/>
            <rFont val="Calibri"/>
            <family val="2"/>
          </rPr>
          <t>Enter 12-month base salary.</t>
        </r>
      </text>
    </comment>
    <comment ref="F53" authorId="0" shapeId="0" xr:uid="{702FF287-434C-EE4D-98B6-66986DBA8D31}">
      <text>
        <r>
          <rPr>
            <sz val="11"/>
            <color rgb="FF000000"/>
            <rFont val="Calibri"/>
            <family val="2"/>
          </rPr>
          <t>enter % effort here where 8.33% = 1 calendar month</t>
        </r>
      </text>
    </comment>
    <comment ref="C56" authorId="0" shapeId="0" xr:uid="{ED322BA8-1494-9249-B8A4-26D1DE88464A}">
      <text>
        <r>
          <rPr>
            <sz val="11"/>
            <color rgb="FF000000"/>
            <rFont val="Calibri"/>
            <family val="2"/>
          </rPr>
          <t>Enter 9-month GA stipend.</t>
        </r>
      </text>
    </comment>
    <comment ref="F56" authorId="0" shapeId="0" xr:uid="{66DD3995-6949-B54B-902F-F97963D9D0CD}">
      <text>
        <r>
          <rPr>
            <sz val="11"/>
            <color rgb="FF000000"/>
            <rFont val="Calibri"/>
            <family val="2"/>
          </rPr>
          <t xml:space="preserve">Enter % effort here where: 
</t>
        </r>
        <r>
          <rPr>
            <sz val="11"/>
            <color rgb="FF000000"/>
            <rFont val="Calibri"/>
            <family val="2"/>
          </rPr>
          <t xml:space="preserve">100% = 20 hrs/wk for AY,
</t>
        </r>
        <r>
          <rPr>
            <sz val="11"/>
            <color rgb="FF000000"/>
            <rFont val="Calibri"/>
            <family val="2"/>
          </rPr>
          <t xml:space="preserve">50% = 10 hrs/wk for AY (or 20 hrs/wk for 1 Semester)
</t>
        </r>
      </text>
    </comment>
    <comment ref="C59" authorId="0" shapeId="0" xr:uid="{19ED1A56-0DAB-9E4E-8E88-A6A12642F13D}">
      <text>
        <r>
          <rPr>
            <sz val="11"/>
            <color rgb="FF000000"/>
            <rFont val="Calibri"/>
            <family val="2"/>
          </rPr>
          <t>Enter 9-month GA stipend.</t>
        </r>
      </text>
    </comment>
    <comment ref="F59" authorId="0" shapeId="0" xr:uid="{2C0652A9-965B-E14C-BBDB-67EEBBE974A3}">
      <text>
        <r>
          <rPr>
            <sz val="11"/>
            <color rgb="FF000000"/>
            <rFont val="Calibri"/>
            <family val="2"/>
          </rPr>
          <t xml:space="preserve">Enter % effort here where: 
</t>
        </r>
        <r>
          <rPr>
            <sz val="11"/>
            <color rgb="FF000000"/>
            <rFont val="Calibri"/>
            <family val="2"/>
          </rPr>
          <t xml:space="preserve">100% = 20 hrs/wk for AY,
</t>
        </r>
        <r>
          <rPr>
            <sz val="11"/>
            <color rgb="FF000000"/>
            <rFont val="Calibri"/>
            <family val="2"/>
          </rPr>
          <t xml:space="preserve">50% = 10 hrs/wk for AY (or 20 hrs/wk for 1 Semester)
</t>
        </r>
      </text>
    </comment>
    <comment ref="C62" authorId="0" shapeId="0" xr:uid="{226B1DDD-3ABE-4547-8E06-93B54B4F9091}">
      <text>
        <r>
          <rPr>
            <sz val="11"/>
            <color rgb="FF000000"/>
            <rFont val="Calibri"/>
            <family val="2"/>
          </rPr>
          <t>Enter 9-month GA stipend.</t>
        </r>
      </text>
    </comment>
    <comment ref="F62" authorId="0" shapeId="0" xr:uid="{39273BF2-5B9C-D14B-B74E-2B473A63B171}">
      <text>
        <r>
          <rPr>
            <sz val="11"/>
            <color rgb="FF000000"/>
            <rFont val="Calibri"/>
            <family val="2"/>
          </rPr>
          <t xml:space="preserve">Enter % effort here where: 
</t>
        </r>
        <r>
          <rPr>
            <sz val="11"/>
            <color rgb="FF000000"/>
            <rFont val="Calibri"/>
            <family val="2"/>
          </rPr>
          <t xml:space="preserve">100% = 20 hrs/wk for AY,
</t>
        </r>
        <r>
          <rPr>
            <sz val="11"/>
            <color rgb="FF000000"/>
            <rFont val="Calibri"/>
            <family val="2"/>
          </rPr>
          <t xml:space="preserve">50% = 10 hrs/wk for AY (or 20 hrs/wk for 1 Semester)
</t>
        </r>
      </text>
    </comment>
    <comment ref="C65" authorId="0" shapeId="0" xr:uid="{A5C13799-0C08-9C42-9300-E37396D4DC12}">
      <text>
        <r>
          <rPr>
            <sz val="11"/>
            <color rgb="FF000000"/>
            <rFont val="Calibri"/>
            <family val="2"/>
          </rPr>
          <t>Enter Summer GA stipend.</t>
        </r>
      </text>
    </comment>
    <comment ref="F65" authorId="0" shapeId="0" xr:uid="{02DB730B-7DB4-1F47-89CC-A81390943C86}">
      <text>
        <r>
          <rPr>
            <sz val="11"/>
            <color rgb="FF000000"/>
            <rFont val="Calibri"/>
            <family val="2"/>
          </rPr>
          <t xml:space="preserve">Enter % effort here where: 
</t>
        </r>
        <r>
          <rPr>
            <sz val="11"/>
            <color rgb="FF000000"/>
            <rFont val="Calibri"/>
            <family val="2"/>
          </rPr>
          <t xml:space="preserve">100% = 20 hours/week,
</t>
        </r>
        <r>
          <rPr>
            <sz val="11"/>
            <color rgb="FF000000"/>
            <rFont val="Calibri"/>
            <family val="2"/>
          </rPr>
          <t xml:space="preserve">50% = 10 hours/week
</t>
        </r>
      </text>
    </comment>
    <comment ref="C68" authorId="0" shapeId="0" xr:uid="{30F88174-2313-304C-878E-7D29BFCECEA5}">
      <text>
        <r>
          <rPr>
            <sz val="11"/>
            <color rgb="FF000000"/>
            <rFont val="Calibri"/>
            <family val="2"/>
          </rPr>
          <t>Enter Summer GA stipend.</t>
        </r>
      </text>
    </comment>
    <comment ref="F68" authorId="0" shapeId="0" xr:uid="{1139E77E-AA32-3345-A003-F23A145CEEC8}">
      <text>
        <r>
          <rPr>
            <sz val="11"/>
            <color rgb="FF000000"/>
            <rFont val="Calibri"/>
            <family val="2"/>
          </rPr>
          <t xml:space="preserve">Enter % effort here where: 
</t>
        </r>
        <r>
          <rPr>
            <sz val="11"/>
            <color rgb="FF000000"/>
            <rFont val="Calibri"/>
            <family val="2"/>
          </rPr>
          <t xml:space="preserve">100% = 20 hours/week,
</t>
        </r>
        <r>
          <rPr>
            <sz val="11"/>
            <color rgb="FF000000"/>
            <rFont val="Calibri"/>
            <family val="2"/>
          </rPr>
          <t xml:space="preserve">50% = 10 hours/week
</t>
        </r>
      </text>
    </comment>
    <comment ref="C71" authorId="0" shapeId="0" xr:uid="{3D73A6BA-7610-AB49-A084-EA5638DF1ED2}">
      <text>
        <r>
          <rPr>
            <sz val="11"/>
            <color rgb="FF000000"/>
            <rFont val="Calibri"/>
            <family val="2"/>
          </rPr>
          <t>Enter Summer GA stipend.</t>
        </r>
      </text>
    </comment>
    <comment ref="F71" authorId="0" shapeId="0" xr:uid="{FC2F7B70-3869-6F44-BE13-0FF5DC2C5EA5}">
      <text>
        <r>
          <rPr>
            <sz val="11"/>
            <color rgb="FF000000"/>
            <rFont val="Calibri"/>
            <family val="2"/>
          </rPr>
          <t xml:space="preserve">Enter % effort here where: 
</t>
        </r>
        <r>
          <rPr>
            <sz val="11"/>
            <color rgb="FF000000"/>
            <rFont val="Calibri"/>
            <family val="2"/>
          </rPr>
          <t xml:space="preserve">100% = 20 hours/week,
</t>
        </r>
        <r>
          <rPr>
            <sz val="11"/>
            <color rgb="FF000000"/>
            <rFont val="Calibri"/>
            <family val="2"/>
          </rPr>
          <t xml:space="preserve">50% = 10 hours/week
</t>
        </r>
      </text>
    </comment>
    <comment ref="C74" authorId="0" shapeId="0" xr:uid="{F2BE827F-4D97-5D4B-B43C-E6B03A27A82D}">
      <text>
        <r>
          <rPr>
            <sz val="11"/>
            <color rgb="FF000000"/>
            <rFont val="Calibri"/>
            <family val="2"/>
          </rPr>
          <t>Enter 12-month base salary.</t>
        </r>
      </text>
    </comment>
    <comment ref="F74" authorId="0" shapeId="0" xr:uid="{19A7C655-5A0C-EB42-9287-E090651BFF7B}">
      <text>
        <r>
          <rPr>
            <sz val="11"/>
            <color rgb="FF000000"/>
            <rFont val="Calibri"/>
            <family val="2"/>
          </rPr>
          <t>enter % effort here where 8.33% = 1 calendar month</t>
        </r>
      </text>
    </comment>
    <comment ref="C77" authorId="0" shapeId="0" xr:uid="{BD2B6E00-9EC3-4949-9B52-BFCC9DEB3DA4}">
      <text>
        <r>
          <rPr>
            <sz val="11"/>
            <color rgb="FF000000"/>
            <rFont val="Calibri"/>
            <family val="2"/>
          </rPr>
          <t>Enter amounts in column E.  The total dollar amount for the hourly employee salary will be automatically calculated.</t>
        </r>
      </text>
    </comment>
    <comment ref="E77" authorId="0" shapeId="0" xr:uid="{91256A4A-0C0E-D244-BB74-C5D985431B23}">
      <text>
        <r>
          <rPr>
            <sz val="11"/>
            <color rgb="FF000000"/>
            <rFont val="Calibri"/>
            <family val="2"/>
          </rPr>
          <t>Enter the hourly rate for year 1.</t>
        </r>
      </text>
    </comment>
    <comment ref="F77" authorId="0" shapeId="0" xr:uid="{2B1699E8-9BC8-4F4D-9171-4C9ADF650AE1}">
      <text>
        <r>
          <rPr>
            <sz val="11"/>
            <color rgb="FF000000"/>
            <rFont val="Calibri"/>
            <family val="2"/>
          </rPr>
          <t>Enter 100% unless some portion of the cost will be covered by cost share.  If there is cost share, enter the appropriate percentage into the cost share % effort column.</t>
        </r>
      </text>
    </comment>
    <comment ref="E78" authorId="0" shapeId="0" xr:uid="{AFA118BE-A9E0-8C49-959E-130AB54FF4B6}">
      <text>
        <r>
          <rPr>
            <sz val="11"/>
            <color rgb="FF000000"/>
            <rFont val="Calibri"/>
            <family val="2"/>
          </rPr>
          <t>Enter the number of weeks the employee will work per year.</t>
        </r>
      </text>
    </comment>
    <comment ref="E79" authorId="0" shapeId="0" xr:uid="{B80C766A-F076-464B-99DA-5AE03ED92AE2}">
      <text>
        <r>
          <rPr>
            <sz val="11"/>
            <color rgb="FF000000"/>
            <rFont val="Calibri"/>
            <family val="2"/>
          </rPr>
          <t>Insert number of hours per week.</t>
        </r>
      </text>
    </comment>
    <comment ref="A92" authorId="0" shapeId="0" xr:uid="{6C1190CA-CDB5-F640-8524-E2F03905B06A}">
      <text>
        <r>
          <rPr>
            <sz val="11"/>
            <color rgb="FF000000"/>
            <rFont val="Calibri"/>
            <family val="2"/>
          </rPr>
          <t>Total travel costs should be generated by using estimates for airfare, mileage, registration, food (see per diem costs) and lodging.  Clearly indicate any international travel.</t>
        </r>
      </text>
    </comment>
    <comment ref="G92" authorId="0" shapeId="0" xr:uid="{2716026D-68D3-7747-B3DE-DB5217D8FB3A}">
      <text>
        <r>
          <rPr>
            <sz val="11"/>
            <color rgb="FF000000"/>
            <rFont val="Calibri"/>
            <family val="2"/>
          </rPr>
          <t xml:space="preserve">Federal per diem rates are available at: https://www.gsa.gov/travel/plan-book/per-diem-rates.  </t>
        </r>
      </text>
    </comment>
    <comment ref="A128" authorId="0" shapeId="0" xr:uid="{F9B00271-A423-D143-AE3F-5A478A2FD37E}">
      <text>
        <r>
          <rPr>
            <sz val="11"/>
            <color rgb="FF000000"/>
            <rFont val="Calibri"/>
            <family val="2"/>
          </rPr>
          <t>Enter amount as sponsor and/or cost share up to $25,000.  Enter any amount for the year over $25,000 onto the next line.</t>
        </r>
      </text>
    </comment>
    <comment ref="A131" authorId="0" shapeId="0" xr:uid="{9C5529C5-7820-E243-8A8F-FCF5183643FE}">
      <text>
        <r>
          <rPr>
            <sz val="11"/>
            <color rgb="FF000000"/>
            <rFont val="Calibri"/>
            <family val="2"/>
          </rPr>
          <t>Enter amount as sponsor and/or cost share up to $25,000.  Enter any amount for the year over $25,000 onto the next line.</t>
        </r>
      </text>
    </comment>
    <comment ref="C137" authorId="0" shapeId="0" xr:uid="{561EDF7B-2941-F04B-B4D0-773E714B91BF}">
      <text>
        <r>
          <rPr>
            <sz val="11"/>
            <color rgb="FF000000"/>
            <rFont val="Calibri"/>
            <family val="2"/>
          </rPr>
          <t>See insructions tab for more information on indirect cost rates.  45% is the standard federally negotiated rate .</t>
        </r>
      </text>
    </comment>
  </commentList>
</comments>
</file>

<file path=xl/sharedStrings.xml><?xml version="1.0" encoding="utf-8"?>
<sst xmlns="http://schemas.openxmlformats.org/spreadsheetml/2006/main" count="398" uniqueCount="155">
  <si>
    <t xml:space="preserve">INSTRUCTIONS </t>
  </si>
  <si>
    <t>Agency:</t>
  </si>
  <si>
    <t>Principal Investigator:</t>
  </si>
  <si>
    <t>Start Date:</t>
  </si>
  <si>
    <t>Enter general information</t>
  </si>
  <si>
    <t>Project ID:</t>
  </si>
  <si>
    <t xml:space="preserve">End Date: </t>
  </si>
  <si>
    <t>Insert % effort</t>
  </si>
  <si>
    <t>If appropriate, enter cost share salary % effort or direct cost amounts</t>
  </si>
  <si>
    <t>Enter all Direct Costs &amp; Subaward information</t>
  </si>
  <si>
    <t>Use appropriate indirect cost rate</t>
  </si>
  <si>
    <t>Note: also see instruction tab &amp; cell red flags</t>
  </si>
  <si>
    <t>Sponsor Funds</t>
  </si>
  <si>
    <t>Cost Share</t>
  </si>
  <si>
    <t>PERSONNEL</t>
  </si>
  <si>
    <t>Base Salary</t>
  </si>
  <si>
    <t>% Effort           Person Months</t>
  </si>
  <si>
    <t>Sponsor Year 1</t>
  </si>
  <si>
    <t xml:space="preserve">Cost Share Year 1 </t>
  </si>
  <si>
    <t>Sponsor Year 2</t>
  </si>
  <si>
    <t>Cost Share Year 2</t>
  </si>
  <si>
    <t>Sponsor Year 3</t>
  </si>
  <si>
    <t>Cost Share Year 3</t>
  </si>
  <si>
    <t>Sponsor Year 4</t>
  </si>
  <si>
    <t>Cost Share Year 4</t>
  </si>
  <si>
    <t>Sponsor Year 5</t>
  </si>
  <si>
    <t>Cost Share Year 5</t>
  </si>
  <si>
    <t>Sponsor TOTAL</t>
  </si>
  <si>
    <t>Cost Share TOTAL</t>
  </si>
  <si>
    <t>PROJECT TOTAL</t>
  </si>
  <si>
    <t>%</t>
  </si>
  <si>
    <t>Cal</t>
  </si>
  <si>
    <t>Acad</t>
  </si>
  <si>
    <t>Sum</t>
  </si>
  <si>
    <t>Faculty 9 Month Appointment</t>
  </si>
  <si>
    <t>Academic Year</t>
  </si>
  <si>
    <t>fringe</t>
  </si>
  <si>
    <t>benefits @</t>
  </si>
  <si>
    <t>Summer Salary</t>
  </si>
  <si>
    <t>Summer</t>
  </si>
  <si>
    <t>Faculty 12 month Appointment</t>
  </si>
  <si>
    <t>Calendar Year</t>
  </si>
  <si>
    <t>Fringe</t>
  </si>
  <si>
    <t xml:space="preserve">Research Technician or other staff </t>
  </si>
  <si>
    <t>Professional Admin</t>
  </si>
  <si>
    <t># weeks</t>
  </si>
  <si>
    <t># hours/week</t>
  </si>
  <si>
    <t>Total Salary</t>
  </si>
  <si>
    <t>Total Fringe</t>
  </si>
  <si>
    <t>Total Personnel</t>
  </si>
  <si>
    <t>EQUIPMENT</t>
  </si>
  <si>
    <t xml:space="preserve">TRAVEL </t>
  </si>
  <si>
    <t>Transport</t>
  </si>
  <si>
    <t>Lodging</t>
  </si>
  <si>
    <t>Registration</t>
  </si>
  <si>
    <t>Food</t>
  </si>
  <si>
    <t>use current per diem rates</t>
  </si>
  <si>
    <t>PARTICIPANT SUPPORT COSTS</t>
  </si>
  <si>
    <t xml:space="preserve">Stipends </t>
  </si>
  <si>
    <t>Travel</t>
  </si>
  <si>
    <t>Subsistence</t>
  </si>
  <si>
    <t>Other</t>
  </si>
  <si>
    <t>SUPPLIES</t>
  </si>
  <si>
    <t>Materials and Supplies</t>
  </si>
  <si>
    <t>CONSULTANTS</t>
  </si>
  <si>
    <t>Consultant costs</t>
  </si>
  <si>
    <t>OTHER DIRECT COSTS</t>
  </si>
  <si>
    <t>Tuition and Fees</t>
  </si>
  <si>
    <t>Research Subject Incentives</t>
  </si>
  <si>
    <t>Publications</t>
  </si>
  <si>
    <t>SUBCONTRACTS / SUBAWARDS</t>
  </si>
  <si>
    <t>Sub #1 amount up to $25,000</t>
  </si>
  <si>
    <t>Sub #1 amount over $25,000</t>
  </si>
  <si>
    <t>Sub #2 amount up to $25,000</t>
  </si>
  <si>
    <t>Sub #2 amount over $25,000</t>
  </si>
  <si>
    <t>TOTAL DIRECT COSTS</t>
  </si>
  <si>
    <t xml:space="preserve">     Modified Total Direct Costs</t>
  </si>
  <si>
    <t xml:space="preserve">Indirect costs @ </t>
  </si>
  <si>
    <t>For office use only</t>
  </si>
  <si>
    <t>TOTAL COSTS</t>
  </si>
  <si>
    <t>Budget Template Instructions</t>
  </si>
  <si>
    <t>GENERAL INFORMATION</t>
  </si>
  <si>
    <t xml:space="preserve">YELLOW SHADING (ROWS 5-6) </t>
  </si>
  <si>
    <r>
      <rPr>
        <sz val="11"/>
        <color theme="1"/>
        <rFont val="Calibri"/>
        <family val="2"/>
      </rPr>
      <t xml:space="preserve">NOTE: If desired, </t>
    </r>
    <r>
      <rPr>
        <u/>
        <sz val="11"/>
        <color theme="1"/>
        <rFont val="Calibri (Body)_x0000_"/>
      </rPr>
      <t xml:space="preserve">hide </t>
    </r>
    <r>
      <rPr>
        <sz val="11"/>
        <color theme="1"/>
        <rFont val="Calibri"/>
        <family val="2"/>
      </rPr>
      <t>"extra" personnel rows but do NOT delete to ensure accurate calculations.</t>
    </r>
  </si>
  <si>
    <t>CAPITAL EQUIPMENT</t>
  </si>
  <si>
    <t>You may use column B for any needed notes.</t>
  </si>
  <si>
    <t>Divide travel costs by travel event, clearly indicating international travel.</t>
  </si>
  <si>
    <t>Total travel costs should be generated by using estimates for airfare, mileage, registration, food (see per diem costs) and lodging.  Federal per diem rates: https://www.gsa.gov/travel/plan-book/per-diem-rates.  Additionally, State Accounting Office Travel information (e.g. policies, mileage rates, state per diems) is available at: https://sao.georgia.gov/travel/state-travel-policy.</t>
  </si>
  <si>
    <t>Travel for participants should be included in the Participant Support section.</t>
  </si>
  <si>
    <t>Use this section to enter costs for participants (e.g. in-service teachers being trained as part of the project, student trainees as part of a training grant [not standard RAs]).</t>
  </si>
  <si>
    <t>Standard NSF Participant Support Cost categories are included in the budget template: stipends, travel, subsistence, other.</t>
  </si>
  <si>
    <t>Use this section for all equipment/supplies that do not belong in other areas (e.g. equipment, participant support costs).</t>
  </si>
  <si>
    <t>You can estimate costs for small items by using larger categories (e.g. laboratory glassware).</t>
  </si>
  <si>
    <t>All items requested should be specific to the project and should not include general support items normally covered by institutional F&amp;A/indirect costs.</t>
  </si>
  <si>
    <t xml:space="preserve">The total cost of a consultant must be broken down and justified in the budget justification. </t>
  </si>
  <si>
    <t>Some direct costs that may require additional justification, if allowed, include: research subject incentives, utilities, rent, telecommunications, memberships, employee group meals.   These items may require sponsor approval. Including project-specific, scientific justification in the proposal can save time during the award and execution of the project.</t>
  </si>
  <si>
    <t>SUBCONTRACTS/SUBAWARDS</t>
  </si>
  <si>
    <t>For each subaward/subcontract, enter the amount up to $25,000 per year on the line "amount up to $25,000" as sponsor and/or cost share.  If the annual amount exceeds, $25,000, then add the balance on the line "amount over $25,000".  For example, a subaward for $35,000 in year 1 with no cost share would have $25,000 on the first line under sponsor and $10,000 on the second line under sponsor.  The total at the top of the subaward/subcontract category adds up all amounts for a give year.</t>
  </si>
  <si>
    <t>Replace "Sub #" with entity name.</t>
  </si>
  <si>
    <t>INDIRECT COST RATE</t>
  </si>
  <si>
    <t>Indirect costs are calculated using modified total direct costs, which are automatically calculated on the budget template.</t>
  </si>
  <si>
    <t>NSF</t>
  </si>
  <si>
    <t>Dr. Who</t>
  </si>
  <si>
    <t xml:space="preserve">Enter name &amp; salary information </t>
  </si>
  <si>
    <t>BGSU Budget Template</t>
  </si>
  <si>
    <r>
      <t>More complete budget instructions are available on the Division of Research's website (under Proposal Preparation)</t>
    </r>
    <r>
      <rPr>
        <sz val="11"/>
        <color rgb="FFFF0000"/>
        <rFont val="Calibri (Body)_x0000_"/>
      </rPr>
      <t xml:space="preserve">.  </t>
    </r>
    <r>
      <rPr>
        <sz val="11"/>
        <color theme="1"/>
        <rFont val="Calibri"/>
        <family val="2"/>
      </rPr>
      <t>The sponsoring agency and the specific solicitation will also have additional budget information.</t>
    </r>
  </si>
  <si>
    <r>
      <rPr>
        <sz val="11"/>
        <color theme="1"/>
        <rFont val="Calibri (Body)"/>
      </rPr>
      <t>This template is provided to PIs as a general tool for preliminary budget preparation; however, adjustments may be required by your</t>
    </r>
    <r>
      <rPr>
        <b/>
        <sz val="11"/>
        <color theme="1"/>
        <rFont val="Calibri (Body)"/>
      </rPr>
      <t xml:space="preserve"> </t>
    </r>
    <r>
      <rPr>
        <sz val="11"/>
        <color theme="1"/>
        <rFont val="Calibri (Body)"/>
      </rPr>
      <t>Sponsored Programs Coordinator's (SPC) review due to regulations impacting your specific project.</t>
    </r>
  </si>
  <si>
    <r>
      <t xml:space="preserve">Important Notes: 
(1) Only fill in data </t>
    </r>
    <r>
      <rPr>
        <i/>
        <sz val="11"/>
        <color theme="1"/>
        <rFont val="Calibri (Body)"/>
      </rPr>
      <t xml:space="preserve">for the </t>
    </r>
    <r>
      <rPr>
        <i/>
        <sz val="11"/>
        <color theme="1"/>
        <rFont val="Calibri"/>
        <family val="2"/>
        <scheme val="minor"/>
      </rPr>
      <t xml:space="preserve">years needed (e.g. a 2-year project will only have budget amounts in years 1 &amp; 2).  Enter "0" in calculated amount fields in funding years which exceed the end of the project.  
(2) Only enter information into the light grey areas if cost share is anticipated. 
(3) Aside from personnel, all budget amounts will be entered into the light blue areas.  </t>
    </r>
    <r>
      <rPr>
        <b/>
        <i/>
        <sz val="11"/>
        <color theme="1"/>
        <rFont val="Calibri"/>
        <family val="2"/>
        <scheme val="minor"/>
      </rPr>
      <t>Non-shaded areas often contain formulas and should not be altered</t>
    </r>
    <r>
      <rPr>
        <i/>
        <sz val="11"/>
        <color theme="1"/>
        <rFont val="Calibri"/>
        <family val="2"/>
        <scheme val="minor"/>
      </rPr>
      <t xml:space="preserve">.  
(4) Copy and paste full rows, as needed, to add additional line items within a given category.  You may need to verify that formulas (e.g. sums) are working correctly after making worksheet additions.  
(5) If desired, hide "extra" personnel rows (and other rows/columns) but do NOT </t>
    </r>
    <r>
      <rPr>
        <i/>
        <sz val="11"/>
        <color theme="1"/>
        <rFont val="Calibri (Body)"/>
      </rPr>
      <t>delete any rows</t>
    </r>
    <r>
      <rPr>
        <i/>
        <sz val="11"/>
        <color theme="1"/>
        <rFont val="Calibri"/>
        <family val="2"/>
        <scheme val="minor"/>
      </rPr>
      <t xml:space="preserve">.
</t>
    </r>
  </si>
  <si>
    <t>Faculty 12 month Appointment / FAD</t>
  </si>
  <si>
    <t xml:space="preserve">Faculty 12 month Appointment </t>
  </si>
  <si>
    <t>Capital Equipment over $3500</t>
  </si>
  <si>
    <t>Acknowlegement: This budget template was modified from a University of Georgia open-access tool: https://research.uga.edu/docs/forms/spa/Budget-Template.xls (originally accessed 9-24-2020)</t>
  </si>
  <si>
    <t>Hourly Student Worker</t>
  </si>
  <si>
    <t>Fringe (hourly student worker)</t>
  </si>
  <si>
    <t>Graduate Research Assistant</t>
  </si>
  <si>
    <t>Individually list any equipment over $3500 per unit, including needed accessories.  You may be requested to share a bid, if required by the sponsor.</t>
  </si>
  <si>
    <t>Some common "other direct costs" are listed, including GRA tuition and fees.</t>
  </si>
  <si>
    <t>All sponsors are subject to the BGSU negotiated indirect cost rate unless specifically indicated in the solicitation.  Additional information is available on the Division of Research  website (under Proposal Preparation).</t>
  </si>
  <si>
    <t>All projects should use the standard on-campus rate of 45% unless provisional and/or final approval is obtained from the Division of Research for an alternative rate.  Your SPC can assist with any questions.  Use of an alternative rate in the past is no guarantee of the same rate in the future as agreements and regulations change.</t>
  </si>
  <si>
    <t>Acknowlegement: The budget template was modified from a University of Georgia open-access tool: https://research.uga.edu/docs/forms/spa/Budget-Template.xls (originally accessed 9-24-2020)</t>
  </si>
  <si>
    <t>BGSU 001</t>
  </si>
  <si>
    <t>PI: Dr. Who</t>
  </si>
  <si>
    <t>co-PI: Dr. X</t>
  </si>
  <si>
    <t>co-PI: Dr. Chair</t>
  </si>
  <si>
    <t>Res Tech (TBD)</t>
  </si>
  <si>
    <t>Graduate Research Assistant: Smith</t>
  </si>
  <si>
    <t>Spec</t>
  </si>
  <si>
    <t>National Conf: ASM</t>
  </si>
  <si>
    <t>Glassware</t>
  </si>
  <si>
    <t>Chemicals</t>
  </si>
  <si>
    <t>Disposables</t>
  </si>
  <si>
    <t xml:space="preserve">Evaluator: Jones </t>
  </si>
  <si>
    <t>U Toledo</t>
  </si>
  <si>
    <t>Hourly Student Worker (TBD)</t>
  </si>
  <si>
    <t>Hourly Rate</t>
  </si>
  <si>
    <t xml:space="preserve">Notes for SPC:  </t>
  </si>
  <si>
    <t>Notes for SPC:</t>
  </si>
  <si>
    <t>Annual salary escalation rate (default 3%)</t>
  </si>
  <si>
    <t>Examples of some items that may require additional explanation (if allowed): office supplies, postage, licenses, software, books, subscriptions, advertising, entertainment.  These items may require sponsor approval. Including project-specific, scientific justification in the proposal can save time during the award and execution of the project.</t>
  </si>
  <si>
    <r>
      <t xml:space="preserve">Enter general project information to allow for efficient budget review with SPC.  The SPC will have provided your BGSU project ID upon setup within the Cayuse system; see notification email that has subject line </t>
    </r>
    <r>
      <rPr>
        <sz val="11"/>
        <color rgb="FFFF0000"/>
        <rFont val="Calibri (Body)"/>
      </rPr>
      <t>"RSP Proposal Prep Info"</t>
    </r>
  </si>
  <si>
    <t>GREEN SHADING (A/C19-A/C75): Add salary information into the appropriate category (e.g. faculty academic year,  administrative professional, GA) AND replace the category name with the recipient's name or TBD.  Salary information is provided by the SPC.  If you need to adjust effort by year, you can use separate entry lines to calculate amounts forward and/or adjust amounts per year.</t>
  </si>
  <si>
    <t xml:space="preserve">GREEN SHADING (E77-E79): When adding an hourly employee, do NOT enter an amount in the annual salary column.  Instead, enter the hourly rate, number of weeks and number of hours per week in column E.  The total salary expense will be automatically calculated.  </t>
  </si>
  <si>
    <t>PURPLE SHADING (F19-F77): For all salaried employees, add the percent effort to be covered by the sponsor (and cost share, if appropriate).  For percent effort determination, one month is 8.33% effort.  For hourly employees, enter the percent effort to indicate the distribution between the sponsor and/or cost share for the total salary and benefit expense.  For example, if the full cost of an hourly employee working 20 hours per week is to be paid by the sponsor, then the % effort for the sponsor would be 100% with 0% cost share.</t>
  </si>
  <si>
    <r>
      <t xml:space="preserve">NO SHADING (E20-E80): Fringe benefits are set at a standard institutional rate for budget preparation.  </t>
    </r>
    <r>
      <rPr>
        <sz val="11"/>
        <color rgb="FFFF0000"/>
        <rFont val="Times New Roman"/>
        <family val="1"/>
      </rPr>
      <t>The PI should NOT adjust rates.</t>
    </r>
  </si>
  <si>
    <t>ORANGE SHADING (Q11-Z11): The annual salary inflation rate defaults to 3%, which can be used as a "standard" rate for budget calculations.  The rate should be the same across all years.</t>
  </si>
  <si>
    <t xml:space="preserve"> BLUE SHADING (ROWS 89-90) </t>
  </si>
  <si>
    <t xml:space="preserve"> BLUE SHADING (ROWS 93-94)</t>
  </si>
  <si>
    <t xml:space="preserve"> BLUE SHADING (ROWS 97-100)</t>
  </si>
  <si>
    <t xml:space="preserve"> BLUE SHADING (ROWS 103-110)</t>
  </si>
  <si>
    <t xml:space="preserve"> BLUE SHADING (ROW 113)</t>
  </si>
  <si>
    <t xml:space="preserve"> BLUE SHADING (ROWS 116-125)</t>
  </si>
  <si>
    <t xml:space="preserve"> BLUE SHADING (ROWS 128-132)</t>
  </si>
  <si>
    <t>AQUA SHADING (CELL C137)</t>
  </si>
  <si>
    <t>Note:  You can hide rows that you don't need</t>
  </si>
  <si>
    <r>
      <t xml:space="preserve">Note:  </t>
    </r>
    <r>
      <rPr>
        <b/>
        <i/>
        <sz val="10"/>
        <color rgb="FFC00000"/>
        <rFont val="Arial"/>
        <family val="2"/>
      </rPr>
      <t>You can hide rows that you don't need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</si>
</sst>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quot;$&quot;#,##0"/>
    <numFmt numFmtId="166" formatCode="&quot;$&quot;#,##0.00"/>
  </numFmts>
  <fonts count="51">
    <font>
      <sz val="11"/>
      <color theme="1"/>
      <name val="Calibri"/>
      <scheme val="minor"/>
    </font>
    <font>
      <sz val="11"/>
      <color theme="1"/>
      <name val="Calibri"/>
      <family val="2"/>
      <scheme val="minor"/>
    </font>
    <font>
      <sz val="11"/>
      <color rgb="FFFF0000"/>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4"/>
      <color theme="1"/>
      <name val="Arial"/>
      <family val="2"/>
    </font>
    <font>
      <sz val="10"/>
      <color theme="1"/>
      <name val="Arial"/>
      <family val="2"/>
    </font>
    <font>
      <b/>
      <sz val="10"/>
      <color rgb="FF993300"/>
      <name val="Arial"/>
      <family val="2"/>
    </font>
    <font>
      <sz val="10"/>
      <color rgb="FF993300"/>
      <name val="Arial"/>
      <family val="2"/>
    </font>
    <font>
      <b/>
      <i/>
      <sz val="10"/>
      <color rgb="FF993300"/>
      <name val="Arial"/>
      <family val="2"/>
    </font>
    <font>
      <i/>
      <sz val="11"/>
      <color theme="1"/>
      <name val="Calibri"/>
      <family val="2"/>
      <scheme val="minor"/>
    </font>
    <font>
      <i/>
      <sz val="10"/>
      <color theme="1"/>
      <name val="Arial"/>
      <family val="2"/>
    </font>
    <font>
      <b/>
      <u/>
      <sz val="11"/>
      <color theme="1"/>
      <name val="Calibri"/>
      <family val="2"/>
      <scheme val="minor"/>
    </font>
    <font>
      <sz val="11"/>
      <name val="Calibri"/>
      <family val="2"/>
    </font>
    <font>
      <b/>
      <u/>
      <sz val="11"/>
      <color theme="1"/>
      <name val="Calibri"/>
      <family val="2"/>
      <scheme val="minor"/>
    </font>
    <font>
      <b/>
      <sz val="10"/>
      <color theme="1"/>
      <name val="Arial"/>
      <family val="2"/>
    </font>
    <font>
      <sz val="8"/>
      <color theme="1"/>
      <name val="Arial"/>
      <family val="2"/>
    </font>
    <font>
      <b/>
      <u/>
      <sz val="11"/>
      <color theme="1"/>
      <name val="Calibri"/>
      <family val="2"/>
      <scheme val="minor"/>
    </font>
    <font>
      <b/>
      <u/>
      <sz val="11"/>
      <color theme="1"/>
      <name val="Calibri"/>
      <family val="2"/>
      <scheme val="minor"/>
    </font>
    <font>
      <b/>
      <u/>
      <sz val="11"/>
      <color rgb="FFFF0000"/>
      <name val="Calibri"/>
      <family val="2"/>
      <scheme val="minor"/>
    </font>
    <font>
      <b/>
      <sz val="8"/>
      <color rgb="FF0000FF"/>
      <name val="Arial"/>
      <family val="2"/>
    </font>
    <font>
      <b/>
      <sz val="9"/>
      <color theme="1"/>
      <name val="Arial"/>
      <family val="2"/>
    </font>
    <font>
      <i/>
      <sz val="11"/>
      <color rgb="FFFF0000"/>
      <name val="Calibri"/>
      <family val="2"/>
      <scheme val="minor"/>
    </font>
    <font>
      <b/>
      <sz val="8"/>
      <color theme="1"/>
      <name val="Arial"/>
      <family val="2"/>
    </font>
    <font>
      <b/>
      <sz val="11"/>
      <color rgb="FFFF0000"/>
      <name val="Calibri"/>
      <family val="2"/>
      <scheme val="minor"/>
    </font>
    <font>
      <u/>
      <sz val="11"/>
      <color theme="10"/>
      <name val="Calibri"/>
      <family val="2"/>
    </font>
    <font>
      <sz val="10"/>
      <color rgb="FFFF0000"/>
      <name val="Calibri"/>
      <family val="2"/>
      <scheme val="minor"/>
    </font>
    <font>
      <b/>
      <sz val="12"/>
      <color theme="1"/>
      <name val="Arial"/>
      <family val="2"/>
    </font>
    <font>
      <i/>
      <sz val="10"/>
      <color theme="1"/>
      <name val="Calibri"/>
      <family val="2"/>
      <scheme val="minor"/>
    </font>
    <font>
      <b/>
      <u/>
      <sz val="14"/>
      <color theme="1"/>
      <name val="Arial"/>
      <family val="2"/>
    </font>
    <font>
      <i/>
      <sz val="12"/>
      <color theme="1"/>
      <name val="Calibri"/>
      <family val="2"/>
      <scheme val="minor"/>
    </font>
    <font>
      <b/>
      <u/>
      <sz val="11"/>
      <color theme="1"/>
      <name val="Calibri"/>
      <family val="2"/>
      <scheme val="minor"/>
    </font>
    <font>
      <sz val="11"/>
      <color theme="1"/>
      <name val="Calibri"/>
      <family val="2"/>
    </font>
    <font>
      <sz val="11"/>
      <color rgb="FFFF0000"/>
      <name val="Calibri (Body)_x0000_"/>
    </font>
    <font>
      <u/>
      <sz val="11"/>
      <color theme="1"/>
      <name val="Calibri (Body)_x0000_"/>
    </font>
    <font>
      <sz val="11"/>
      <color rgb="FF000000"/>
      <name val="Calibri"/>
      <family val="2"/>
    </font>
    <font>
      <sz val="11"/>
      <color theme="1"/>
      <name val="Calibri"/>
      <family val="2"/>
      <scheme val="minor"/>
    </font>
    <font>
      <sz val="11"/>
      <color theme="1"/>
      <name val="Calibri (Body)"/>
    </font>
    <font>
      <b/>
      <sz val="11"/>
      <color theme="1"/>
      <name val="Calibri (Body)"/>
    </font>
    <font>
      <i/>
      <sz val="11"/>
      <color theme="1"/>
      <name val="Calibri (Body)"/>
    </font>
    <font>
      <b/>
      <i/>
      <sz val="11"/>
      <color theme="1"/>
      <name val="Calibri"/>
      <family val="2"/>
      <scheme val="minor"/>
    </font>
    <font>
      <sz val="11"/>
      <color rgb="FFFF0000"/>
      <name val="Calibri (Body)"/>
    </font>
    <font>
      <sz val="11"/>
      <color rgb="FFFF0000"/>
      <name val="Times New Roman"/>
      <family val="1"/>
    </font>
    <font>
      <sz val="11"/>
      <color rgb="FF9C0006"/>
      <name val="Calibri"/>
      <family val="2"/>
      <scheme val="minor"/>
    </font>
    <font>
      <b/>
      <i/>
      <sz val="11"/>
      <color theme="1" tint="0.34998626667073579"/>
      <name val="Calibri"/>
      <family val="2"/>
      <scheme val="minor"/>
    </font>
    <font>
      <b/>
      <sz val="11"/>
      <color theme="1" tint="0.34998626667073579"/>
      <name val="Calibri"/>
      <family val="2"/>
      <scheme val="minor"/>
    </font>
    <font>
      <b/>
      <sz val="10"/>
      <color rgb="FFC00000"/>
      <name val="Arial"/>
      <family val="2"/>
    </font>
    <font>
      <b/>
      <i/>
      <sz val="10"/>
      <color rgb="FFC00000"/>
      <name val="Arial"/>
      <family val="2"/>
    </font>
    <font>
      <b/>
      <sz val="11"/>
      <color rgb="FFC00000"/>
      <name val="Calibri"/>
      <family val="2"/>
      <scheme val="minor"/>
    </font>
  </fonts>
  <fills count="18">
    <fill>
      <patternFill patternType="none"/>
    </fill>
    <fill>
      <patternFill patternType="gray125"/>
    </fill>
    <fill>
      <patternFill patternType="solid">
        <fgColor rgb="FFFFFF00"/>
        <bgColor rgb="FFFFFF00"/>
      </patternFill>
    </fill>
    <fill>
      <patternFill patternType="solid">
        <fgColor rgb="FFCCFFCC"/>
        <bgColor rgb="FFCCFFCC"/>
      </patternFill>
    </fill>
    <fill>
      <patternFill patternType="solid">
        <fgColor rgb="FFCC99FF"/>
        <bgColor rgb="FFCC99FF"/>
      </patternFill>
    </fill>
    <fill>
      <patternFill patternType="solid">
        <fgColor rgb="FFF2F2F2"/>
        <bgColor rgb="FFF2F2F2"/>
      </patternFill>
    </fill>
    <fill>
      <patternFill patternType="solid">
        <fgColor rgb="FFBDD6EE"/>
        <bgColor rgb="FFBDD6EE"/>
      </patternFill>
    </fill>
    <fill>
      <patternFill patternType="solid">
        <fgColor rgb="FFFFE598"/>
        <bgColor rgb="FFFFE598"/>
      </patternFill>
    </fill>
    <fill>
      <patternFill patternType="solid">
        <fgColor rgb="FF74FCF3"/>
        <bgColor rgb="FF74FCF3"/>
      </patternFill>
    </fill>
    <fill>
      <patternFill patternType="solid">
        <fgColor rgb="FFDEEAF6"/>
        <bgColor rgb="FFDEEAF6"/>
      </patternFill>
    </fill>
    <fill>
      <patternFill patternType="solid">
        <fgColor rgb="FFFFD2F3"/>
        <bgColor rgb="FFFFD2F3"/>
      </patternFill>
    </fill>
    <fill>
      <patternFill patternType="solid">
        <fgColor rgb="FFDADADA"/>
        <bgColor rgb="FFDADADA"/>
      </patternFill>
    </fill>
    <fill>
      <patternFill patternType="solid">
        <fgColor rgb="FFCCFFCC"/>
        <bgColor indexed="64"/>
      </patternFill>
    </fill>
    <fill>
      <patternFill patternType="solid">
        <fgColor theme="0" tint="-4.9989318521683403E-2"/>
        <bgColor indexed="64"/>
      </patternFill>
    </fill>
    <fill>
      <patternFill patternType="solid">
        <fgColor rgb="FFD8CBFF"/>
        <bgColor indexed="64"/>
      </patternFill>
    </fill>
    <fill>
      <patternFill patternType="solid">
        <fgColor rgb="FFFFC7CE"/>
      </patternFill>
    </fill>
    <fill>
      <patternFill patternType="solid">
        <fgColor rgb="FFFFC7CE"/>
        <bgColor indexed="64"/>
      </patternFill>
    </fill>
    <fill>
      <patternFill patternType="solid">
        <fgColor theme="0"/>
        <bgColor indexed="64"/>
      </patternFill>
    </fill>
  </fills>
  <borders count="26">
    <border>
      <left/>
      <right/>
      <top/>
      <bottom/>
      <diagonal/>
    </border>
    <border>
      <left/>
      <right/>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right/>
      <top style="thin">
        <color rgb="FF000000"/>
      </top>
      <bottom style="double">
        <color rgb="FF000000"/>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top/>
      <bottom style="thin">
        <color rgb="FFFF0000"/>
      </bottom>
      <diagonal/>
    </border>
    <border>
      <left/>
      <right/>
      <top style="thin">
        <color rgb="FFFF0000"/>
      </top>
      <bottom/>
      <diagonal/>
    </border>
    <border>
      <left style="thin">
        <color indexed="64"/>
      </left>
      <right/>
      <top/>
      <bottom/>
      <diagonal/>
    </border>
    <border>
      <left style="thin">
        <color indexed="64"/>
      </left>
      <right/>
      <top style="thin">
        <color rgb="FFFF0000"/>
      </top>
      <bottom/>
      <diagonal/>
    </border>
    <border>
      <left style="thin">
        <color theme="1"/>
      </left>
      <right/>
      <top/>
      <bottom/>
      <diagonal/>
    </border>
    <border>
      <left style="thin">
        <color rgb="FFFF0000"/>
      </left>
      <right style="thin">
        <color theme="1"/>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theme="1"/>
      </left>
      <right style="thin">
        <color theme="1"/>
      </right>
      <top style="thin">
        <color theme="1"/>
      </top>
      <bottom style="thin">
        <color theme="1"/>
      </bottom>
      <diagonal/>
    </border>
  </borders>
  <cellStyleXfs count="2">
    <xf numFmtId="0" fontId="0" fillId="0" borderId="0"/>
    <xf numFmtId="0" fontId="45" fillId="15" borderId="0" applyNumberFormat="0" applyBorder="0" applyAlignment="0" applyProtection="0"/>
  </cellStyleXfs>
  <cellXfs count="188">
    <xf numFmtId="0" fontId="0" fillId="0" borderId="0" xfId="0"/>
    <xf numFmtId="0" fontId="2" fillId="0" borderId="0" xfId="0" applyFont="1" applyAlignment="1">
      <alignment horizontal="center"/>
    </xf>
    <xf numFmtId="0" fontId="3" fillId="0" borderId="0" xfId="0" applyFont="1" applyAlignment="1">
      <alignment horizontal="left"/>
    </xf>
    <xf numFmtId="0" fontId="4" fillId="0" borderId="0" xfId="0" applyFont="1" applyAlignment="1">
      <alignment horizontal="left"/>
    </xf>
    <xf numFmtId="3" fontId="4" fillId="0" borderId="0" xfId="0" applyNumberFormat="1" applyFont="1"/>
    <xf numFmtId="0" fontId="4" fillId="0" borderId="0" xfId="0" applyFont="1"/>
    <xf numFmtId="0" fontId="5" fillId="0" borderId="0" xfId="0" applyFont="1"/>
    <xf numFmtId="3" fontId="6" fillId="0" borderId="0" xfId="0" applyNumberFormat="1" applyFont="1"/>
    <xf numFmtId="0" fontId="6" fillId="0" borderId="0" xfId="0" applyFont="1"/>
    <xf numFmtId="9" fontId="5" fillId="0" borderId="0" xfId="0" applyNumberFormat="1" applyFont="1"/>
    <xf numFmtId="0" fontId="0" fillId="0" borderId="0" xfId="0" applyAlignment="1">
      <alignment horizontal="left"/>
    </xf>
    <xf numFmtId="3" fontId="5" fillId="0" borderId="0" xfId="0" applyNumberFormat="1" applyFont="1" applyAlignment="1">
      <alignment horizontal="right"/>
    </xf>
    <xf numFmtId="164" fontId="7" fillId="0" borderId="0" xfId="0" applyNumberFormat="1" applyFont="1"/>
    <xf numFmtId="3" fontId="0" fillId="0" borderId="0" xfId="0" applyNumberFormat="1" applyAlignment="1">
      <alignment horizontal="right"/>
    </xf>
    <xf numFmtId="3" fontId="6" fillId="0" borderId="0" xfId="0" applyNumberFormat="1" applyFont="1" applyAlignment="1">
      <alignment horizontal="right"/>
    </xf>
    <xf numFmtId="3" fontId="6" fillId="0" borderId="0" xfId="0" applyNumberFormat="1" applyFont="1" applyAlignment="1">
      <alignment horizontal="center"/>
    </xf>
    <xf numFmtId="0" fontId="0" fillId="2" borderId="1" xfId="0" applyFill="1" applyBorder="1"/>
    <xf numFmtId="0" fontId="0" fillId="0" borderId="0" xfId="0" applyAlignment="1">
      <alignment horizontal="right"/>
    </xf>
    <xf numFmtId="14" fontId="0" fillId="2" borderId="1" xfId="0" applyNumberFormat="1" applyFill="1" applyBorder="1" applyAlignment="1">
      <alignment horizontal="right"/>
    </xf>
    <xf numFmtId="164" fontId="0" fillId="2" borderId="2" xfId="0" applyNumberFormat="1" applyFill="1" applyBorder="1"/>
    <xf numFmtId="0" fontId="4" fillId="2" borderId="1" xfId="0" applyFont="1" applyFill="1" applyBorder="1"/>
    <xf numFmtId="14" fontId="0" fillId="2" borderId="1" xfId="0" applyNumberFormat="1" applyFill="1" applyBorder="1"/>
    <xf numFmtId="3" fontId="0" fillId="0" borderId="0" xfId="0" applyNumberFormat="1"/>
    <xf numFmtId="164" fontId="0" fillId="4" borderId="2" xfId="0" applyNumberFormat="1" applyFill="1" applyBorder="1"/>
    <xf numFmtId="0" fontId="0" fillId="5" borderId="2" xfId="0" applyFill="1" applyBorder="1"/>
    <xf numFmtId="3" fontId="0" fillId="0" borderId="0" xfId="0" applyNumberFormat="1" applyAlignment="1">
      <alignment horizontal="center"/>
    </xf>
    <xf numFmtId="0" fontId="4" fillId="0" borderId="0" xfId="0" applyFont="1" applyAlignment="1">
      <alignment horizontal="center"/>
    </xf>
    <xf numFmtId="0" fontId="6" fillId="0" borderId="0" xfId="0" applyFont="1" applyAlignment="1">
      <alignment horizontal="center"/>
    </xf>
    <xf numFmtId="0" fontId="0" fillId="6" borderId="2" xfId="0" applyFill="1" applyBorder="1"/>
    <xf numFmtId="164" fontId="8" fillId="7" borderId="2" xfId="0" applyNumberFormat="1" applyFont="1" applyFill="1" applyBorder="1"/>
    <xf numFmtId="9" fontId="9" fillId="0" borderId="0" xfId="0" applyNumberFormat="1" applyFont="1"/>
    <xf numFmtId="164" fontId="10" fillId="0" borderId="0" xfId="0" applyNumberFormat="1" applyFont="1"/>
    <xf numFmtId="164" fontId="9" fillId="0" borderId="0" xfId="0" applyNumberFormat="1" applyFont="1"/>
    <xf numFmtId="164" fontId="11" fillId="0" borderId="0" xfId="0" applyNumberFormat="1" applyFont="1"/>
    <xf numFmtId="10" fontId="0" fillId="0" borderId="0" xfId="0" applyNumberFormat="1"/>
    <xf numFmtId="0" fontId="2" fillId="0" borderId="0" xfId="0" applyFont="1"/>
    <xf numFmtId="10" fontId="0" fillId="7" borderId="2" xfId="0" applyNumberFormat="1" applyFill="1" applyBorder="1"/>
    <xf numFmtId="164" fontId="8" fillId="8" borderId="2" xfId="0" applyNumberFormat="1" applyFont="1" applyFill="1" applyBorder="1" applyAlignment="1">
      <alignment wrapText="1"/>
    </xf>
    <xf numFmtId="164" fontId="13" fillId="0" borderId="0" xfId="0" applyNumberFormat="1" applyFont="1"/>
    <xf numFmtId="164" fontId="0" fillId="0" borderId="0" xfId="0" applyNumberFormat="1"/>
    <xf numFmtId="9" fontId="0" fillId="0" borderId="0" xfId="0" applyNumberFormat="1"/>
    <xf numFmtId="164" fontId="17" fillId="0" borderId="0" xfId="0" applyNumberFormat="1" applyFont="1"/>
    <xf numFmtId="0" fontId="19" fillId="0" borderId="0" xfId="0" applyFont="1" applyAlignment="1">
      <alignment wrapText="1"/>
    </xf>
    <xf numFmtId="0" fontId="20" fillId="5" borderId="2" xfId="0" applyFont="1" applyFill="1" applyBorder="1" applyAlignment="1">
      <alignment horizontal="center" wrapText="1"/>
    </xf>
    <xf numFmtId="0" fontId="21" fillId="0" borderId="0" xfId="0" applyFont="1" applyAlignment="1">
      <alignment wrapText="1"/>
    </xf>
    <xf numFmtId="164" fontId="22" fillId="0" borderId="0" xfId="0" applyNumberFormat="1" applyFont="1"/>
    <xf numFmtId="164" fontId="23" fillId="0" borderId="0" xfId="0" applyNumberFormat="1" applyFont="1"/>
    <xf numFmtId="9" fontId="0" fillId="0" borderId="10" xfId="0" applyNumberFormat="1" applyBorder="1"/>
    <xf numFmtId="164" fontId="0" fillId="0" borderId="11" xfId="0" applyNumberFormat="1" applyBorder="1" applyAlignment="1">
      <alignment horizontal="center"/>
    </xf>
    <xf numFmtId="164" fontId="0" fillId="0" borderId="10" xfId="0" applyNumberFormat="1" applyBorder="1" applyAlignment="1">
      <alignment horizontal="center"/>
    </xf>
    <xf numFmtId="164" fontId="0" fillId="0" borderId="0" xfId="0" applyNumberFormat="1" applyAlignment="1">
      <alignment horizontal="center"/>
    </xf>
    <xf numFmtId="164" fontId="0" fillId="5" borderId="12" xfId="0" applyNumberFormat="1" applyFill="1" applyBorder="1" applyAlignment="1">
      <alignment horizontal="center"/>
    </xf>
    <xf numFmtId="164" fontId="0" fillId="5" borderId="13" xfId="0" applyNumberFormat="1" applyFill="1" applyBorder="1" applyAlignment="1">
      <alignment horizontal="center"/>
    </xf>
    <xf numFmtId="164" fontId="0" fillId="5" borderId="2" xfId="0" applyNumberFormat="1" applyFill="1" applyBorder="1" applyAlignment="1">
      <alignment horizontal="center"/>
    </xf>
    <xf numFmtId="37" fontId="0" fillId="0" borderId="0" xfId="0" applyNumberFormat="1"/>
    <xf numFmtId="37" fontId="0" fillId="5" borderId="2" xfId="0" applyNumberFormat="1" applyFill="1" applyBorder="1"/>
    <xf numFmtId="164" fontId="8" fillId="0" borderId="0" xfId="0" applyNumberFormat="1" applyFont="1"/>
    <xf numFmtId="164" fontId="8" fillId="0" borderId="0" xfId="0" applyNumberFormat="1" applyFont="1" applyAlignment="1">
      <alignment horizontal="right"/>
    </xf>
    <xf numFmtId="9" fontId="8" fillId="0" borderId="10" xfId="0" applyNumberFormat="1" applyFont="1" applyBorder="1"/>
    <xf numFmtId="9" fontId="8" fillId="0" borderId="11" xfId="0" applyNumberFormat="1" applyFont="1" applyBorder="1"/>
    <xf numFmtId="2" fontId="8" fillId="0" borderId="10" xfId="0" applyNumberFormat="1" applyFont="1" applyBorder="1"/>
    <xf numFmtId="2" fontId="8" fillId="0" borderId="0" xfId="0" applyNumberFormat="1" applyFont="1"/>
    <xf numFmtId="9" fontId="8" fillId="5" borderId="12" xfId="0" applyNumberFormat="1" applyFont="1" applyFill="1" applyBorder="1"/>
    <xf numFmtId="2" fontId="8" fillId="5" borderId="13" xfId="0" applyNumberFormat="1" applyFont="1" applyFill="1" applyBorder="1"/>
    <xf numFmtId="2" fontId="8" fillId="5" borderId="2" xfId="0" applyNumberFormat="1" applyFont="1" applyFill="1" applyBorder="1"/>
    <xf numFmtId="164" fontId="8" fillId="3" borderId="2" xfId="0" applyNumberFormat="1" applyFont="1" applyFill="1" applyBorder="1"/>
    <xf numFmtId="165" fontId="0" fillId="0" borderId="0" xfId="0" applyNumberFormat="1"/>
    <xf numFmtId="165" fontId="0" fillId="5" borderId="2" xfId="0" applyNumberFormat="1" applyFill="1" applyBorder="1"/>
    <xf numFmtId="10" fontId="8" fillId="0" borderId="10" xfId="0" applyNumberFormat="1" applyFont="1" applyBorder="1"/>
    <xf numFmtId="10" fontId="8" fillId="0" borderId="11" xfId="0" applyNumberFormat="1" applyFont="1" applyBorder="1"/>
    <xf numFmtId="37" fontId="2" fillId="0" borderId="0" xfId="0" applyNumberFormat="1" applyFont="1"/>
    <xf numFmtId="10" fontId="8" fillId="4" borderId="12" xfId="0" applyNumberFormat="1" applyFont="1" applyFill="1" applyBorder="1"/>
    <xf numFmtId="0" fontId="0" fillId="5" borderId="13" xfId="0" applyFill="1" applyBorder="1"/>
    <xf numFmtId="164" fontId="17" fillId="3" borderId="2" xfId="0" applyNumberFormat="1" applyFont="1" applyFill="1" applyBorder="1"/>
    <xf numFmtId="164" fontId="8" fillId="3" borderId="13" xfId="0" applyNumberFormat="1" applyFont="1" applyFill="1" applyBorder="1" applyAlignment="1">
      <alignment horizontal="right"/>
    </xf>
    <xf numFmtId="9" fontId="8" fillId="0" borderId="0" xfId="0" applyNumberFormat="1" applyFont="1"/>
    <xf numFmtId="165" fontId="0" fillId="0" borderId="3" xfId="0" applyNumberFormat="1" applyBorder="1"/>
    <xf numFmtId="165" fontId="0" fillId="5" borderId="1" xfId="0" applyNumberFormat="1" applyFill="1" applyBorder="1"/>
    <xf numFmtId="165" fontId="2" fillId="0" borderId="3" xfId="0" applyNumberFormat="1" applyFont="1" applyBorder="1"/>
    <xf numFmtId="164" fontId="18" fillId="0" borderId="0" xfId="0" applyNumberFormat="1" applyFont="1"/>
    <xf numFmtId="43" fontId="8" fillId="0" borderId="0" xfId="0" applyNumberFormat="1" applyFont="1"/>
    <xf numFmtId="165" fontId="2" fillId="0" borderId="0" xfId="0" applyNumberFormat="1" applyFont="1"/>
    <xf numFmtId="164" fontId="25" fillId="0" borderId="0" xfId="0" applyNumberFormat="1" applyFont="1"/>
    <xf numFmtId="9" fontId="17" fillId="0" borderId="0" xfId="0" applyNumberFormat="1" applyFont="1"/>
    <xf numFmtId="43" fontId="17" fillId="0" borderId="0" xfId="0" applyNumberFormat="1" applyFont="1"/>
    <xf numFmtId="165" fontId="4" fillId="0" borderId="3" xfId="0" applyNumberFormat="1" applyFont="1" applyBorder="1"/>
    <xf numFmtId="165" fontId="4" fillId="5" borderId="1" xfId="0" applyNumberFormat="1" applyFont="1" applyFill="1" applyBorder="1"/>
    <xf numFmtId="165" fontId="26" fillId="0" borderId="3" xfId="0" applyNumberFormat="1" applyFont="1" applyBorder="1"/>
    <xf numFmtId="165" fontId="4" fillId="0" borderId="0" xfId="0" applyNumberFormat="1" applyFont="1"/>
    <xf numFmtId="165" fontId="26" fillId="0" borderId="0" xfId="0" applyNumberFormat="1" applyFont="1"/>
    <xf numFmtId="10" fontId="4" fillId="0" borderId="0" xfId="0" applyNumberFormat="1" applyFont="1"/>
    <xf numFmtId="164" fontId="4" fillId="0" borderId="0" xfId="0" applyNumberFormat="1" applyFont="1"/>
    <xf numFmtId="9" fontId="4" fillId="0" borderId="0" xfId="0" applyNumberFormat="1" applyFont="1"/>
    <xf numFmtId="37" fontId="4" fillId="0" borderId="0" xfId="0" applyNumberFormat="1" applyFont="1"/>
    <xf numFmtId="37" fontId="4" fillId="5" borderId="2" xfId="0" applyNumberFormat="1" applyFont="1" applyFill="1" applyBorder="1"/>
    <xf numFmtId="37" fontId="26" fillId="0" borderId="0" xfId="0" applyNumberFormat="1" applyFont="1"/>
    <xf numFmtId="37" fontId="0" fillId="9" borderId="2" xfId="0" applyNumberFormat="1" applyFill="1" applyBorder="1"/>
    <xf numFmtId="164" fontId="17" fillId="0" borderId="0" xfId="0" applyNumberFormat="1" applyFont="1" applyAlignment="1">
      <alignment horizontal="center"/>
    </xf>
    <xf numFmtId="9" fontId="17" fillId="0" borderId="0" xfId="0" applyNumberFormat="1" applyFont="1" applyAlignment="1">
      <alignment horizontal="center"/>
    </xf>
    <xf numFmtId="164" fontId="27" fillId="0" borderId="0" xfId="0" applyNumberFormat="1" applyFont="1"/>
    <xf numFmtId="165" fontId="8" fillId="0" borderId="0" xfId="0" applyNumberFormat="1" applyFont="1"/>
    <xf numFmtId="44" fontId="6" fillId="0" borderId="0" xfId="0" applyNumberFormat="1" applyFont="1"/>
    <xf numFmtId="37" fontId="6" fillId="9" borderId="2" xfId="0" applyNumberFormat="1" applyFont="1" applyFill="1" applyBorder="1"/>
    <xf numFmtId="37" fontId="6" fillId="5" borderId="2" xfId="0" applyNumberFormat="1" applyFont="1" applyFill="1" applyBorder="1"/>
    <xf numFmtId="37" fontId="28" fillId="0" borderId="0" xfId="0" applyNumberFormat="1" applyFont="1"/>
    <xf numFmtId="164" fontId="6" fillId="0" borderId="0" xfId="0" applyNumberFormat="1" applyFont="1"/>
    <xf numFmtId="0" fontId="5" fillId="0" borderId="0" xfId="0" applyFont="1" applyAlignment="1">
      <alignment horizontal="center"/>
    </xf>
    <xf numFmtId="39" fontId="0" fillId="0" borderId="0" xfId="0" applyNumberFormat="1"/>
    <xf numFmtId="0" fontId="0" fillId="0" borderId="3" xfId="0" applyBorder="1"/>
    <xf numFmtId="0" fontId="2" fillId="0" borderId="3" xfId="0" applyFont="1" applyBorder="1"/>
    <xf numFmtId="164" fontId="29" fillId="0" borderId="0" xfId="0" applyNumberFormat="1" applyFont="1"/>
    <xf numFmtId="165" fontId="4" fillId="5" borderId="2" xfId="0" applyNumberFormat="1" applyFont="1" applyFill="1" applyBorder="1"/>
    <xf numFmtId="164" fontId="17" fillId="10" borderId="2" xfId="0" applyNumberFormat="1" applyFont="1" applyFill="1" applyBorder="1"/>
    <xf numFmtId="165" fontId="4" fillId="10" borderId="2" xfId="0" applyNumberFormat="1" applyFont="1" applyFill="1" applyBorder="1"/>
    <xf numFmtId="164" fontId="17" fillId="0" borderId="3" xfId="0" applyNumberFormat="1" applyFont="1" applyBorder="1" applyAlignment="1">
      <alignment horizontal="right"/>
    </xf>
    <xf numFmtId="9" fontId="17" fillId="8" borderId="1" xfId="0" applyNumberFormat="1" applyFont="1" applyFill="1" applyBorder="1"/>
    <xf numFmtId="166" fontId="4" fillId="0" borderId="0" xfId="0" applyNumberFormat="1" applyFont="1"/>
    <xf numFmtId="165" fontId="4" fillId="0" borderId="14" xfId="0" applyNumberFormat="1" applyFont="1" applyBorder="1"/>
    <xf numFmtId="165" fontId="4" fillId="5" borderId="15" xfId="0" applyNumberFormat="1" applyFont="1" applyFill="1" applyBorder="1"/>
    <xf numFmtId="165" fontId="26" fillId="0" borderId="14" xfId="0" applyNumberFormat="1" applyFont="1" applyBorder="1"/>
    <xf numFmtId="0" fontId="30" fillId="0" borderId="0" xfId="0" applyFont="1"/>
    <xf numFmtId="0" fontId="0" fillId="0" borderId="0" xfId="0" applyAlignment="1">
      <alignment wrapText="1"/>
    </xf>
    <xf numFmtId="164" fontId="8" fillId="0" borderId="0" xfId="0" applyNumberFormat="1" applyFont="1" applyAlignment="1">
      <alignment wrapText="1"/>
    </xf>
    <xf numFmtId="0" fontId="4" fillId="0" borderId="0" xfId="0" applyFont="1" applyAlignment="1">
      <alignment wrapText="1"/>
    </xf>
    <xf numFmtId="0" fontId="0" fillId="11" borderId="2" xfId="0" applyFill="1" applyBorder="1"/>
    <xf numFmtId="0" fontId="31" fillId="0" borderId="0" xfId="0" applyFont="1" applyAlignment="1">
      <alignment vertical="top" wrapText="1"/>
    </xf>
    <xf numFmtId="0" fontId="32" fillId="0" borderId="0" xfId="0" applyFont="1" applyAlignment="1">
      <alignment wrapText="1"/>
    </xf>
    <xf numFmtId="164" fontId="29" fillId="0" borderId="0" xfId="0" applyNumberFormat="1" applyFont="1" applyAlignment="1">
      <alignment wrapText="1"/>
    </xf>
    <xf numFmtId="0" fontId="0" fillId="2" borderId="2" xfId="0" applyFill="1" applyBorder="1" applyAlignment="1">
      <alignment wrapText="1"/>
    </xf>
    <xf numFmtId="0" fontId="29" fillId="0" borderId="0" xfId="0" applyFont="1" applyAlignment="1">
      <alignment wrapText="1"/>
    </xf>
    <xf numFmtId="0" fontId="33" fillId="0" borderId="0" xfId="0" applyFont="1" applyAlignment="1">
      <alignment horizontal="right"/>
    </xf>
    <xf numFmtId="0" fontId="4" fillId="0" borderId="0" xfId="0" applyFont="1" applyAlignment="1">
      <alignment horizontal="center" wrapText="1"/>
    </xf>
    <xf numFmtId="9" fontId="0" fillId="0" borderId="0" xfId="0" applyNumberFormat="1" applyAlignment="1">
      <alignment horizontal="center"/>
    </xf>
    <xf numFmtId="0" fontId="30" fillId="0" borderId="0" xfId="0" applyFont="1" applyAlignment="1">
      <alignment wrapText="1"/>
    </xf>
    <xf numFmtId="10" fontId="8" fillId="5" borderId="12" xfId="0" applyNumberFormat="1" applyFont="1" applyFill="1" applyBorder="1"/>
    <xf numFmtId="164" fontId="14" fillId="0" borderId="2" xfId="0" applyNumberFormat="1" applyFont="1" applyBorder="1" applyAlignment="1">
      <alignment horizontal="center"/>
    </xf>
    <xf numFmtId="0" fontId="15" fillId="0" borderId="2" xfId="0" applyFont="1" applyBorder="1"/>
    <xf numFmtId="164" fontId="16" fillId="0" borderId="2" xfId="0" applyNumberFormat="1" applyFont="1" applyBorder="1" applyAlignment="1">
      <alignment horizontal="center"/>
    </xf>
    <xf numFmtId="164" fontId="17" fillId="12" borderId="0" xfId="0" applyNumberFormat="1" applyFont="1" applyFill="1"/>
    <xf numFmtId="164" fontId="38" fillId="3" borderId="2" xfId="0" applyNumberFormat="1" applyFont="1" applyFill="1" applyBorder="1"/>
    <xf numFmtId="0" fontId="38" fillId="3" borderId="2" xfId="0" applyFont="1" applyFill="1" applyBorder="1" applyAlignment="1">
      <alignment wrapText="1"/>
    </xf>
    <xf numFmtId="0" fontId="34" fillId="0" borderId="0" xfId="0" applyFont="1" applyAlignment="1">
      <alignment vertical="top" wrapText="1"/>
    </xf>
    <xf numFmtId="0" fontId="39" fillId="0" borderId="0" xfId="0" applyFont="1" applyAlignment="1">
      <alignment vertical="top" wrapText="1"/>
    </xf>
    <xf numFmtId="0" fontId="12" fillId="0" borderId="0" xfId="0" applyFont="1" applyAlignment="1">
      <alignment wrapText="1"/>
    </xf>
    <xf numFmtId="0" fontId="38" fillId="0" borderId="0" xfId="0" applyFont="1" applyAlignment="1">
      <alignment wrapText="1"/>
    </xf>
    <xf numFmtId="0" fontId="38" fillId="0" borderId="16" xfId="0" applyFont="1" applyBorder="1" applyAlignment="1">
      <alignment wrapText="1"/>
    </xf>
    <xf numFmtId="37" fontId="4" fillId="13" borderId="0" xfId="0" applyNumberFormat="1" applyFont="1" applyFill="1"/>
    <xf numFmtId="164" fontId="38" fillId="0" borderId="0" xfId="0" applyNumberFormat="1" applyFont="1"/>
    <xf numFmtId="0" fontId="37" fillId="14" borderId="17" xfId="0" applyFont="1" applyFill="1" applyBorder="1" applyAlignment="1">
      <alignment vertical="center" wrapText="1"/>
    </xf>
    <xf numFmtId="0" fontId="37" fillId="0" borderId="17" xfId="0" applyFont="1" applyBorder="1" applyAlignment="1">
      <alignment vertical="center" wrapText="1"/>
    </xf>
    <xf numFmtId="164" fontId="6" fillId="0" borderId="0" xfId="0" applyNumberFormat="1" applyFont="1" applyAlignment="1">
      <alignment horizontal="left"/>
    </xf>
    <xf numFmtId="37" fontId="0" fillId="13" borderId="0" xfId="0" applyNumberFormat="1" applyFill="1"/>
    <xf numFmtId="0" fontId="38" fillId="2" borderId="1" xfId="0" applyFont="1" applyFill="1" applyBorder="1"/>
    <xf numFmtId="0" fontId="0" fillId="0" borderId="18" xfId="0" applyBorder="1"/>
    <xf numFmtId="164" fontId="7" fillId="0" borderId="19" xfId="0" applyNumberFormat="1" applyFont="1" applyBorder="1"/>
    <xf numFmtId="0" fontId="0" fillId="0" borderId="22" xfId="0" applyBorder="1"/>
    <xf numFmtId="0" fontId="30" fillId="0" borderId="2" xfId="0" applyFont="1" applyBorder="1"/>
    <xf numFmtId="0" fontId="0" fillId="0" borderId="2" xfId="0" applyBorder="1"/>
    <xf numFmtId="0" fontId="38" fillId="7" borderId="2" xfId="0" applyFont="1" applyFill="1" applyBorder="1" applyAlignment="1">
      <alignment wrapText="1"/>
    </xf>
    <xf numFmtId="0" fontId="38" fillId="9" borderId="2" xfId="0" applyFont="1" applyFill="1" applyBorder="1" applyAlignment="1">
      <alignment wrapText="1"/>
    </xf>
    <xf numFmtId="0" fontId="38" fillId="8" borderId="2" xfId="0" applyFont="1" applyFill="1" applyBorder="1" applyAlignment="1">
      <alignment wrapText="1"/>
    </xf>
    <xf numFmtId="0" fontId="4" fillId="0" borderId="25" xfId="0" applyFont="1" applyBorder="1" applyAlignment="1">
      <alignment horizontal="left" vertical="top"/>
    </xf>
    <xf numFmtId="0" fontId="0" fillId="0" borderId="25" xfId="0" applyBorder="1" applyAlignment="1">
      <alignment horizontal="left" vertical="top"/>
    </xf>
    <xf numFmtId="0" fontId="0" fillId="2" borderId="6" xfId="0" applyFill="1" applyBorder="1" applyAlignment="1">
      <alignment horizontal="center"/>
    </xf>
    <xf numFmtId="37" fontId="24" fillId="0" borderId="0" xfId="0" applyNumberFormat="1" applyFont="1" applyAlignment="1">
      <alignment wrapText="1"/>
    </xf>
    <xf numFmtId="0" fontId="0" fillId="0" borderId="0" xfId="0"/>
    <xf numFmtId="164" fontId="14" fillId="0" borderId="3" xfId="0" applyNumberFormat="1" applyFont="1" applyBorder="1" applyAlignment="1">
      <alignment horizontal="center"/>
    </xf>
    <xf numFmtId="0" fontId="15" fillId="0" borderId="3" xfId="0" applyFont="1" applyBorder="1"/>
    <xf numFmtId="164" fontId="16" fillId="0" borderId="4" xfId="0" applyNumberFormat="1" applyFont="1" applyBorder="1" applyAlignment="1">
      <alignment horizontal="center"/>
    </xf>
    <xf numFmtId="0" fontId="15" fillId="0" borderId="5" xfId="0" applyFont="1" applyBorder="1"/>
    <xf numFmtId="0" fontId="15" fillId="0" borderId="6" xfId="0" applyFont="1" applyBorder="1"/>
    <xf numFmtId="164" fontId="18" fillId="0" borderId="7" xfId="0" applyNumberFormat="1" applyFont="1" applyBorder="1" applyAlignment="1">
      <alignment horizontal="left"/>
    </xf>
    <xf numFmtId="0" fontId="15" fillId="0" borderId="8" xfId="0" applyFont="1" applyBorder="1"/>
    <xf numFmtId="0" fontId="15" fillId="0" borderId="9" xfId="0" applyFont="1" applyBorder="1"/>
    <xf numFmtId="164" fontId="18" fillId="5" borderId="7" xfId="0" applyNumberFormat="1" applyFont="1" applyFill="1" applyBorder="1" applyAlignment="1">
      <alignment horizontal="left"/>
    </xf>
    <xf numFmtId="0" fontId="4" fillId="0" borderId="0" xfId="0" applyFont="1" applyAlignment="1">
      <alignment horizontal="center" wrapText="1"/>
    </xf>
    <xf numFmtId="9" fontId="0" fillId="0" borderId="0" xfId="0" applyNumberFormat="1" applyAlignment="1">
      <alignment horizontal="center"/>
    </xf>
    <xf numFmtId="0" fontId="38" fillId="2" borderId="6" xfId="0" applyFont="1" applyFill="1" applyBorder="1" applyAlignment="1">
      <alignment horizontal="center"/>
    </xf>
    <xf numFmtId="0" fontId="4" fillId="0" borderId="24" xfId="0" applyFont="1" applyBorder="1" applyAlignment="1">
      <alignment horizontal="left" vertical="top"/>
    </xf>
    <xf numFmtId="0" fontId="0" fillId="0" borderId="24" xfId="0" applyBorder="1" applyAlignment="1">
      <alignment horizontal="left" vertical="top"/>
    </xf>
    <xf numFmtId="0" fontId="0" fillId="0" borderId="23" xfId="0" applyBorder="1" applyAlignment="1">
      <alignment horizontal="left" vertical="top"/>
    </xf>
    <xf numFmtId="0" fontId="46" fillId="0" borderId="0" xfId="0" applyFont="1" applyAlignment="1">
      <alignment horizontal="center"/>
    </xf>
    <xf numFmtId="166" fontId="47" fillId="0" borderId="0" xfId="0" applyNumberFormat="1" applyFont="1"/>
    <xf numFmtId="165" fontId="47" fillId="0" borderId="0" xfId="0" applyNumberFormat="1" applyFont="1"/>
    <xf numFmtId="0" fontId="1" fillId="16" borderId="0" xfId="1" applyFont="1" applyFill="1"/>
    <xf numFmtId="0" fontId="42" fillId="0" borderId="0" xfId="0" applyFont="1" applyAlignment="1">
      <alignment horizontal="center"/>
    </xf>
    <xf numFmtId="164" fontId="48" fillId="17" borderId="20" xfId="0" applyNumberFormat="1" applyFont="1" applyFill="1" applyBorder="1" applyAlignment="1">
      <alignment vertical="center"/>
    </xf>
    <xf numFmtId="164" fontId="50" fillId="17" borderId="21" xfId="1" applyNumberFormat="1" applyFont="1" applyFill="1" applyBorder="1" applyAlignment="1">
      <alignment vertical="center"/>
    </xf>
  </cellXfs>
  <cellStyles count="2">
    <cellStyle name="Bad" xfId="1" builtinId="27"/>
    <cellStyle name="Normal" xfId="0" builtinId="0"/>
  </cellStyles>
  <dxfs count="0"/>
  <tableStyles count="0" defaultTableStyle="TableStyleMedium2" defaultPivotStyle="PivotStyleLight16"/>
  <colors>
    <mruColors>
      <color rgb="FFFFC7CE"/>
      <color rgb="FFCCFFCC"/>
      <color rgb="FF00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microsoft.com/office/2017/10/relationships/person" Target="persons/person.xml"/><Relationship Id="rId10" Type="http://schemas.openxmlformats.org/officeDocument/2006/relationships/sharedStrings" Target="sharedStrings.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gsa.gov/travel/plan-book/per-diem-rate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gsa.gov/travel/plan-book/per-diem-rat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00"/>
  <sheetViews>
    <sheetView tabSelected="1" zoomScale="116" zoomScaleNormal="116" workbookViewId="0">
      <selection activeCell="C13" sqref="C13"/>
    </sheetView>
  </sheetViews>
  <sheetFormatPr defaultColWidth="14.42578125" defaultRowHeight="15" customHeight="1"/>
  <cols>
    <col min="1" max="1" width="37.42578125" customWidth="1"/>
    <col min="2" max="3" width="8.85546875" customWidth="1"/>
    <col min="4" max="4" width="20.85546875" customWidth="1"/>
    <col min="5" max="5" width="8.85546875" customWidth="1"/>
    <col min="6" max="6" width="10.28515625" customWidth="1"/>
    <col min="7" max="7" width="5.42578125" customWidth="1"/>
    <col min="8" max="8" width="7.7109375" customWidth="1"/>
    <col min="9" max="9" width="5.85546875" customWidth="1"/>
    <col min="10" max="10" width="8.85546875" customWidth="1"/>
    <col min="11" max="11" width="5.140625" customWidth="1"/>
    <col min="12" max="12" width="5.28515625" customWidth="1"/>
    <col min="13" max="13" width="5.42578125" customWidth="1"/>
    <col min="14" max="14" width="13" customWidth="1"/>
    <col min="15" max="15" width="11.85546875" customWidth="1"/>
    <col min="16" max="16" width="4" customWidth="1"/>
    <col min="17" max="17" width="13.42578125" customWidth="1"/>
    <col min="18" max="18" width="12.28515625" customWidth="1"/>
    <col min="19" max="19" width="3" customWidth="1"/>
    <col min="20" max="20" width="13.42578125" customWidth="1"/>
    <col min="21" max="21" width="12.140625" customWidth="1"/>
    <col min="22" max="22" width="3" customWidth="1"/>
    <col min="23" max="23" width="13.140625" customWidth="1"/>
    <col min="24" max="24" width="12.140625" customWidth="1"/>
    <col min="25" max="25" width="3.42578125" customWidth="1"/>
    <col min="26" max="26" width="13.28515625" customWidth="1"/>
    <col min="27" max="27" width="12.140625" customWidth="1"/>
    <col min="28" max="28" width="2.7109375" customWidth="1"/>
    <col min="29" max="29" width="13.85546875" customWidth="1"/>
    <col min="30" max="30" width="12.28515625" customWidth="1"/>
    <col min="31" max="31" width="13.42578125" customWidth="1"/>
    <col min="32" max="32" width="12.7109375" customWidth="1"/>
    <col min="33" max="33" width="11.28515625" customWidth="1"/>
    <col min="34" max="34" width="12.140625" customWidth="1"/>
  </cols>
  <sheetData>
    <row r="1" spans="1:34" ht="18.75">
      <c r="A1" s="1"/>
      <c r="F1" s="2" t="s">
        <v>104</v>
      </c>
      <c r="G1" s="3"/>
      <c r="H1" s="3"/>
      <c r="I1" s="3"/>
      <c r="J1" s="3"/>
      <c r="K1" s="3"/>
      <c r="L1" s="4"/>
      <c r="M1" s="5"/>
      <c r="N1" s="4"/>
      <c r="O1" s="4"/>
      <c r="P1" s="4"/>
      <c r="Q1" s="4"/>
      <c r="R1" s="6"/>
      <c r="S1" s="4"/>
      <c r="T1" s="7"/>
      <c r="U1" s="8"/>
      <c r="V1" s="4"/>
      <c r="W1" s="8"/>
      <c r="X1" s="8"/>
      <c r="Y1" s="9"/>
      <c r="Z1" s="8"/>
      <c r="AA1" s="8"/>
      <c r="AB1" s="4"/>
      <c r="AC1" s="8"/>
      <c r="AD1" s="8"/>
      <c r="AE1" s="8"/>
      <c r="AF1" s="8"/>
      <c r="AG1" s="8"/>
      <c r="AH1" s="8"/>
    </row>
    <row r="2" spans="1:34">
      <c r="A2" s="10"/>
      <c r="L2" s="4"/>
      <c r="M2" s="5"/>
      <c r="N2" s="4"/>
      <c r="O2" s="4"/>
      <c r="P2" s="4"/>
      <c r="Q2" s="4"/>
      <c r="R2" s="6"/>
      <c r="S2" s="4"/>
      <c r="T2" s="11"/>
      <c r="U2" s="8"/>
      <c r="V2" s="4"/>
      <c r="W2" s="8"/>
      <c r="X2" s="8"/>
      <c r="Y2" s="4"/>
      <c r="Z2" s="8"/>
      <c r="AA2" s="8"/>
      <c r="AB2" s="4"/>
      <c r="AC2" s="8"/>
      <c r="AD2" s="8"/>
      <c r="AE2" s="8"/>
      <c r="AF2" s="8"/>
      <c r="AG2" s="8"/>
      <c r="AH2" s="8"/>
    </row>
    <row r="3" spans="1:34" ht="6" customHeight="1">
      <c r="A3" s="10"/>
      <c r="L3" s="4"/>
      <c r="M3" s="5"/>
      <c r="N3" s="4"/>
      <c r="O3" s="4"/>
      <c r="P3" s="4"/>
      <c r="Q3" s="4"/>
      <c r="R3" s="6"/>
      <c r="S3" s="4"/>
      <c r="T3" s="11"/>
      <c r="U3" s="8"/>
      <c r="V3" s="4"/>
      <c r="W3" s="8"/>
      <c r="X3" s="8"/>
      <c r="Y3" s="4"/>
      <c r="Z3" s="8"/>
      <c r="AA3" s="8"/>
      <c r="AB3" s="4"/>
      <c r="AC3" s="8"/>
      <c r="AD3" s="8"/>
      <c r="AE3" s="8"/>
      <c r="AF3" s="8"/>
      <c r="AG3" s="8"/>
      <c r="AH3" s="8"/>
    </row>
    <row r="4" spans="1:34" ht="18">
      <c r="A4" s="12" t="s">
        <v>0</v>
      </c>
      <c r="B4" s="8"/>
      <c r="C4" s="8"/>
      <c r="D4" s="8"/>
      <c r="E4" s="8"/>
      <c r="F4" s="8"/>
      <c r="G4" s="8"/>
      <c r="H4" s="8"/>
      <c r="I4" s="8"/>
      <c r="J4" s="8"/>
      <c r="K4" s="8"/>
      <c r="L4" s="8"/>
      <c r="M4" s="8"/>
      <c r="N4" s="8"/>
      <c r="O4" s="8"/>
      <c r="P4" s="13"/>
      <c r="Q4" s="13"/>
      <c r="R4" s="14"/>
      <c r="S4" s="13"/>
      <c r="T4" s="15"/>
      <c r="U4" s="8"/>
      <c r="V4" s="13"/>
      <c r="W4" s="8"/>
      <c r="X4" s="8"/>
      <c r="Y4" s="13"/>
      <c r="Z4" s="8"/>
      <c r="AA4" s="8"/>
      <c r="AB4" s="13"/>
      <c r="AC4" s="8"/>
      <c r="AD4" s="8"/>
      <c r="AE4" s="8"/>
      <c r="AF4" s="8"/>
      <c r="AG4" s="8"/>
      <c r="AH4" s="8"/>
    </row>
    <row r="5" spans="1:34" ht="12.75" customHeight="1">
      <c r="A5" s="6"/>
      <c r="B5" s="8"/>
      <c r="C5" t="s">
        <v>1</v>
      </c>
      <c r="D5" s="16"/>
      <c r="F5" s="17"/>
      <c r="G5" s="17" t="s">
        <v>2</v>
      </c>
      <c r="H5" s="163"/>
      <c r="I5" s="163"/>
      <c r="J5" s="163"/>
      <c r="K5" s="163"/>
      <c r="L5" s="8"/>
      <c r="M5" s="8"/>
      <c r="N5" s="13" t="s">
        <v>3</v>
      </c>
      <c r="O5" s="18"/>
      <c r="P5" s="13"/>
      <c r="Q5" s="13"/>
      <c r="R5" s="14"/>
      <c r="S5" s="13"/>
      <c r="T5" s="15"/>
      <c r="U5" s="8"/>
      <c r="V5" s="13"/>
      <c r="W5" s="8"/>
      <c r="X5" s="8"/>
      <c r="Y5" s="13"/>
      <c r="Z5" s="8"/>
      <c r="AA5" s="8"/>
      <c r="AB5" s="13"/>
      <c r="AC5" s="8"/>
      <c r="AD5" s="8"/>
      <c r="AE5" s="8"/>
      <c r="AF5" s="8"/>
      <c r="AG5" s="8"/>
      <c r="AH5" s="8"/>
    </row>
    <row r="6" spans="1:34" ht="12" customHeight="1">
      <c r="A6" s="19" t="s">
        <v>4</v>
      </c>
      <c r="B6" s="8"/>
      <c r="C6" s="17" t="s">
        <v>5</v>
      </c>
      <c r="D6" s="20"/>
      <c r="F6" s="17"/>
      <c r="G6" s="5"/>
      <c r="L6" s="8"/>
      <c r="M6" s="8"/>
      <c r="N6" s="17" t="s">
        <v>6</v>
      </c>
      <c r="O6" s="21"/>
      <c r="P6" s="22"/>
      <c r="Q6" s="22"/>
      <c r="R6" s="6"/>
      <c r="S6" s="22"/>
      <c r="T6" s="11"/>
      <c r="U6" s="8"/>
      <c r="V6" s="22"/>
      <c r="W6" s="8"/>
      <c r="X6" s="8"/>
      <c r="Y6" s="22"/>
      <c r="Z6" s="8"/>
      <c r="AA6" s="8"/>
      <c r="AB6" s="22"/>
      <c r="AC6" s="8"/>
      <c r="AD6" s="8"/>
      <c r="AE6" s="8"/>
      <c r="AF6" s="8"/>
      <c r="AG6" s="8"/>
      <c r="AH6" s="8"/>
    </row>
    <row r="7" spans="1:34" ht="15" customHeight="1">
      <c r="A7" s="139" t="s">
        <v>103</v>
      </c>
      <c r="F7" s="5"/>
      <c r="G7" s="5"/>
      <c r="H7" s="5"/>
      <c r="I7" s="5"/>
      <c r="J7" s="5"/>
      <c r="K7" s="5"/>
      <c r="L7" s="4"/>
      <c r="M7" s="5"/>
      <c r="N7" s="4"/>
      <c r="O7" s="4"/>
      <c r="P7" s="4"/>
      <c r="Q7" s="4"/>
      <c r="R7" s="6"/>
      <c r="S7" s="4"/>
      <c r="T7" s="11"/>
      <c r="U7" s="8"/>
      <c r="V7" s="4"/>
      <c r="W7" s="8"/>
      <c r="X7" s="8"/>
      <c r="Y7" s="4"/>
      <c r="Z7" s="8"/>
      <c r="AA7" s="8"/>
      <c r="AB7" s="4"/>
      <c r="AC7" s="8"/>
      <c r="AD7" s="8"/>
      <c r="AE7" s="8"/>
      <c r="AF7" s="8"/>
      <c r="AG7" s="8"/>
      <c r="AH7" s="8"/>
    </row>
    <row r="8" spans="1:34" ht="15" customHeight="1">
      <c r="A8" s="23" t="s">
        <v>7</v>
      </c>
      <c r="F8" s="5"/>
      <c r="G8" s="5"/>
      <c r="H8" s="5"/>
      <c r="I8" s="5"/>
      <c r="J8" s="5"/>
      <c r="K8" s="5"/>
      <c r="L8" s="4"/>
      <c r="M8" s="5"/>
      <c r="N8" s="4"/>
      <c r="O8" s="4"/>
      <c r="P8" s="4"/>
      <c r="Q8" s="4"/>
      <c r="R8" s="6"/>
      <c r="S8" s="4"/>
      <c r="T8" s="11"/>
      <c r="U8" s="8"/>
      <c r="V8" s="4"/>
      <c r="W8" s="8"/>
      <c r="X8" s="8"/>
      <c r="Y8" s="4"/>
      <c r="Z8" s="8"/>
      <c r="AA8" s="8"/>
      <c r="AB8" s="4"/>
      <c r="AC8" s="8"/>
      <c r="AD8" s="8"/>
      <c r="AE8" s="8"/>
      <c r="AF8" s="8"/>
      <c r="AG8" s="8"/>
      <c r="AH8" s="8"/>
    </row>
    <row r="9" spans="1:34" ht="15" customHeight="1">
      <c r="A9" s="24" t="s">
        <v>8</v>
      </c>
      <c r="B9" s="24"/>
      <c r="C9" s="24"/>
      <c r="H9" s="5"/>
      <c r="I9" s="13"/>
      <c r="J9" s="13"/>
      <c r="K9" s="13"/>
      <c r="L9" s="25"/>
      <c r="M9" s="26"/>
      <c r="N9" s="25"/>
      <c r="O9" s="25"/>
      <c r="P9" s="25"/>
      <c r="Q9" s="25"/>
      <c r="R9" s="27"/>
      <c r="S9" s="25"/>
      <c r="T9" s="15"/>
      <c r="U9" s="8"/>
      <c r="V9" s="25"/>
      <c r="W9" s="8"/>
      <c r="X9" s="8"/>
      <c r="Y9" s="25"/>
      <c r="Z9" s="8"/>
      <c r="AA9" s="8"/>
      <c r="AB9" s="25"/>
      <c r="AC9" s="8"/>
      <c r="AD9" s="8"/>
      <c r="AE9" s="8"/>
      <c r="AF9" s="8"/>
      <c r="AG9" s="8"/>
      <c r="AH9" s="8"/>
    </row>
    <row r="10" spans="1:34" ht="15" customHeight="1">
      <c r="A10" s="28" t="s">
        <v>9</v>
      </c>
      <c r="H10" s="5"/>
      <c r="I10" s="13"/>
      <c r="J10" s="13"/>
      <c r="K10" s="13"/>
      <c r="L10" s="25"/>
      <c r="M10" s="26"/>
      <c r="N10" s="25"/>
      <c r="O10" s="25"/>
      <c r="P10" s="25"/>
      <c r="Q10" s="25"/>
      <c r="R10" s="27"/>
      <c r="S10" s="25"/>
      <c r="T10" s="15"/>
      <c r="U10" s="8"/>
      <c r="V10" s="25"/>
      <c r="W10" s="8"/>
      <c r="X10" s="8"/>
      <c r="Y10" s="25"/>
      <c r="Z10" s="8"/>
      <c r="AA10" s="8"/>
      <c r="AB10" s="25"/>
      <c r="AC10" s="8"/>
      <c r="AD10" s="8"/>
      <c r="AE10" s="8"/>
      <c r="AF10" s="8"/>
      <c r="AG10" s="8"/>
      <c r="AH10" s="8"/>
    </row>
    <row r="11" spans="1:34">
      <c r="A11" s="29" t="s">
        <v>137</v>
      </c>
      <c r="B11" s="30"/>
      <c r="C11" s="31"/>
      <c r="D11" s="32"/>
      <c r="E11" s="33"/>
      <c r="F11" s="33"/>
      <c r="G11" s="33"/>
      <c r="H11" s="33"/>
      <c r="I11" s="33"/>
      <c r="J11" s="33"/>
      <c r="K11" s="33"/>
      <c r="L11" s="33"/>
      <c r="M11" s="33"/>
      <c r="N11" s="34">
        <v>1</v>
      </c>
      <c r="P11" s="35"/>
      <c r="Q11" s="36">
        <v>0.03</v>
      </c>
      <c r="S11" s="35"/>
      <c r="T11" s="36">
        <v>0.03</v>
      </c>
      <c r="V11" s="35"/>
      <c r="W11" s="36">
        <v>0.03</v>
      </c>
      <c r="Y11" s="35"/>
      <c r="Z11" s="36">
        <v>0.03</v>
      </c>
      <c r="AA11" s="34"/>
      <c r="AB11" s="35"/>
    </row>
    <row r="12" spans="1:34">
      <c r="A12" s="37" t="s">
        <v>10</v>
      </c>
      <c r="B12" s="30"/>
      <c r="C12" s="31"/>
      <c r="D12" s="32"/>
      <c r="E12" s="33"/>
      <c r="F12" s="33"/>
      <c r="G12" s="33"/>
      <c r="H12" s="33"/>
      <c r="I12" s="33"/>
      <c r="J12" s="33"/>
      <c r="K12" s="33"/>
      <c r="L12" s="33"/>
      <c r="M12" s="33"/>
      <c r="N12" s="34"/>
      <c r="P12" s="35"/>
      <c r="Q12" s="34"/>
      <c r="S12" s="35"/>
      <c r="T12" s="34"/>
      <c r="V12" s="35"/>
      <c r="W12" s="34"/>
      <c r="Y12" s="35"/>
      <c r="Z12" s="34"/>
      <c r="AA12" s="34"/>
      <c r="AB12" s="35"/>
    </row>
    <row r="13" spans="1:34">
      <c r="A13" s="184" t="s">
        <v>11</v>
      </c>
      <c r="B13" s="38"/>
      <c r="C13" s="39"/>
      <c r="D13" s="39"/>
      <c r="E13" s="40"/>
      <c r="P13" s="35"/>
      <c r="S13" s="35"/>
      <c r="V13" s="35"/>
      <c r="Y13" s="35"/>
      <c r="AB13" s="35"/>
    </row>
    <row r="14" spans="1:34">
      <c r="B14" s="38"/>
      <c r="C14" s="39"/>
      <c r="D14" s="39"/>
      <c r="E14" s="40"/>
      <c r="F14" s="135"/>
      <c r="G14" s="136"/>
      <c r="H14" s="136"/>
      <c r="I14" s="136"/>
      <c r="J14" s="137"/>
      <c r="K14" s="136"/>
      <c r="L14" s="136"/>
      <c r="M14" s="136"/>
      <c r="P14" s="35"/>
      <c r="S14" s="35"/>
      <c r="V14" s="35"/>
      <c r="Y14" s="35"/>
      <c r="AB14" s="35"/>
    </row>
    <row r="15" spans="1:34">
      <c r="A15" s="187" t="s">
        <v>153</v>
      </c>
      <c r="B15" s="38"/>
      <c r="C15" s="39"/>
      <c r="D15" s="39"/>
      <c r="E15" s="40"/>
      <c r="F15" s="166" t="s">
        <v>12</v>
      </c>
      <c r="G15" s="167"/>
      <c r="H15" s="167"/>
      <c r="I15" s="167"/>
      <c r="J15" s="168" t="s">
        <v>13</v>
      </c>
      <c r="K15" s="169"/>
      <c r="L15" s="169"/>
      <c r="M15" s="170"/>
      <c r="P15" s="35"/>
      <c r="S15" s="35"/>
      <c r="V15" s="35"/>
      <c r="Y15" s="35"/>
      <c r="AB15" s="35"/>
    </row>
    <row r="16" spans="1:34" ht="46.5" customHeight="1">
      <c r="A16" s="154" t="s">
        <v>14</v>
      </c>
      <c r="B16" s="41"/>
      <c r="C16" s="41" t="s">
        <v>15</v>
      </c>
      <c r="D16" s="39"/>
      <c r="E16" s="40"/>
      <c r="F16" s="171" t="s">
        <v>16</v>
      </c>
      <c r="G16" s="172"/>
      <c r="H16" s="172"/>
      <c r="I16" s="173"/>
      <c r="J16" s="174" t="s">
        <v>16</v>
      </c>
      <c r="K16" s="172"/>
      <c r="L16" s="172"/>
      <c r="M16" s="173"/>
      <c r="N16" s="42" t="s">
        <v>17</v>
      </c>
      <c r="O16" s="43" t="s">
        <v>18</v>
      </c>
      <c r="P16" s="44"/>
      <c r="Q16" s="42" t="s">
        <v>19</v>
      </c>
      <c r="R16" s="43" t="s">
        <v>20</v>
      </c>
      <c r="S16" s="44"/>
      <c r="T16" s="42" t="s">
        <v>21</v>
      </c>
      <c r="U16" s="43" t="s">
        <v>22</v>
      </c>
      <c r="V16" s="44"/>
      <c r="W16" s="42" t="s">
        <v>23</v>
      </c>
      <c r="X16" s="43" t="s">
        <v>24</v>
      </c>
      <c r="Y16" s="44"/>
      <c r="Z16" s="42" t="s">
        <v>25</v>
      </c>
      <c r="AA16" s="43" t="s">
        <v>26</v>
      </c>
      <c r="AB16" s="44"/>
      <c r="AC16" s="42" t="s">
        <v>27</v>
      </c>
      <c r="AD16" s="43" t="s">
        <v>28</v>
      </c>
      <c r="AE16" s="42" t="s">
        <v>29</v>
      </c>
    </row>
    <row r="17" spans="1:31" ht="15" customHeight="1">
      <c r="A17" s="45"/>
      <c r="B17" s="45"/>
      <c r="C17" s="46"/>
      <c r="D17" s="39"/>
      <c r="E17" s="47"/>
      <c r="F17" s="48" t="s">
        <v>30</v>
      </c>
      <c r="G17" s="49" t="s">
        <v>31</v>
      </c>
      <c r="H17" s="50" t="s">
        <v>32</v>
      </c>
      <c r="I17" s="49" t="s">
        <v>33</v>
      </c>
      <c r="J17" s="51" t="s">
        <v>30</v>
      </c>
      <c r="K17" s="52" t="s">
        <v>31</v>
      </c>
      <c r="L17" s="53" t="s">
        <v>32</v>
      </c>
      <c r="M17" s="52" t="s">
        <v>33</v>
      </c>
      <c r="N17" s="54"/>
      <c r="O17" s="55"/>
      <c r="P17" s="164"/>
      <c r="Q17" s="54"/>
      <c r="R17" s="55"/>
      <c r="S17" s="164"/>
      <c r="T17" s="54"/>
      <c r="U17" s="55"/>
      <c r="V17" s="164"/>
      <c r="W17" s="54"/>
      <c r="X17" s="55"/>
      <c r="Y17" s="164"/>
      <c r="Z17" s="54"/>
      <c r="AA17" s="55"/>
      <c r="AB17" s="164"/>
      <c r="AD17" s="24"/>
    </row>
    <row r="18" spans="1:31">
      <c r="A18" s="41"/>
      <c r="B18" s="41"/>
      <c r="C18" s="56"/>
      <c r="D18" s="57"/>
      <c r="E18" s="58"/>
      <c r="F18" s="59"/>
      <c r="G18" s="60"/>
      <c r="H18" s="61"/>
      <c r="I18" s="60"/>
      <c r="J18" s="62"/>
      <c r="K18" s="63"/>
      <c r="L18" s="64"/>
      <c r="M18" s="63"/>
      <c r="N18" s="54"/>
      <c r="O18" s="55"/>
      <c r="P18" s="165"/>
      <c r="Q18" s="54"/>
      <c r="R18" s="55"/>
      <c r="S18" s="165"/>
      <c r="T18" s="54"/>
      <c r="U18" s="55"/>
      <c r="V18" s="164"/>
      <c r="W18" s="54"/>
      <c r="X18" s="55"/>
      <c r="Y18" s="164"/>
      <c r="Z18" s="54"/>
      <c r="AA18" s="55"/>
      <c r="AB18" s="165"/>
      <c r="AD18" s="24"/>
    </row>
    <row r="19" spans="1:31">
      <c r="A19" s="138" t="s">
        <v>34</v>
      </c>
      <c r="B19" s="41"/>
      <c r="C19" s="65"/>
      <c r="D19" s="39" t="s">
        <v>35</v>
      </c>
      <c r="E19" s="58"/>
      <c r="F19" s="71"/>
      <c r="G19" s="60"/>
      <c r="H19" s="61">
        <f>F19*9</f>
        <v>0</v>
      </c>
      <c r="I19" s="60"/>
      <c r="J19" s="134"/>
      <c r="K19" s="63"/>
      <c r="L19" s="64">
        <f>J19*9</f>
        <v>0</v>
      </c>
      <c r="M19" s="63"/>
      <c r="N19" s="54">
        <f>$C19*$N$11*$F19</f>
        <v>0</v>
      </c>
      <c r="O19" s="55">
        <f t="shared" ref="O19" si="0">J19*$C19</f>
        <v>0</v>
      </c>
      <c r="P19" s="54"/>
      <c r="Q19" s="54">
        <f t="shared" ref="Q19:Q42" si="1">$N19*(1+$Q$11)</f>
        <v>0</v>
      </c>
      <c r="R19" s="55">
        <f t="shared" ref="R19" si="2">O19*(1+$Q$11)</f>
        <v>0</v>
      </c>
      <c r="S19" s="54"/>
      <c r="T19" s="54">
        <f>$Q19*(1+$Q$11)</f>
        <v>0</v>
      </c>
      <c r="U19" s="55">
        <f t="shared" ref="U19" si="3">R19*(1+$T$11)</f>
        <v>0</v>
      </c>
      <c r="V19" s="54"/>
      <c r="W19" s="54">
        <f t="shared" ref="W19:X19" si="4">T19*(1+$W$11)</f>
        <v>0</v>
      </c>
      <c r="X19" s="55">
        <f t="shared" si="4"/>
        <v>0</v>
      </c>
      <c r="Y19" s="54"/>
      <c r="Z19" s="54">
        <f t="shared" ref="Z19:AA19" si="5">W19*(1+$Z$11)</f>
        <v>0</v>
      </c>
      <c r="AA19" s="55">
        <f t="shared" si="5"/>
        <v>0</v>
      </c>
      <c r="AB19" s="54"/>
      <c r="AC19" s="66">
        <f t="shared" ref="AC19:AD19" si="6">N19+Q19+T19+W19+Z19</f>
        <v>0</v>
      </c>
      <c r="AD19" s="67">
        <f t="shared" si="6"/>
        <v>0</v>
      </c>
      <c r="AE19" s="66">
        <f t="shared" ref="AE19" si="7">AC19+AD19</f>
        <v>0</v>
      </c>
    </row>
    <row r="20" spans="1:31">
      <c r="A20" s="56" t="s">
        <v>36</v>
      </c>
      <c r="B20" s="41"/>
      <c r="C20" s="56"/>
      <c r="D20" s="57" t="s">
        <v>37</v>
      </c>
      <c r="E20" s="68">
        <v>0.315</v>
      </c>
      <c r="F20" s="69"/>
      <c r="G20" s="60"/>
      <c r="H20" s="61"/>
      <c r="I20" s="60"/>
      <c r="J20" s="62"/>
      <c r="K20" s="63"/>
      <c r="L20" s="64"/>
      <c r="M20" s="63"/>
      <c r="N20" s="54">
        <f>N19*$E20</f>
        <v>0</v>
      </c>
      <c r="O20" s="151">
        <f>O19*$E20</f>
        <v>0</v>
      </c>
      <c r="P20" s="54"/>
      <c r="Q20" s="54">
        <f t="shared" si="1"/>
        <v>0</v>
      </c>
      <c r="R20" s="55">
        <f t="shared" ref="R20:R21" si="8">O20*(1+$Q$11)</f>
        <v>0</v>
      </c>
      <c r="S20" s="54"/>
      <c r="T20" s="54">
        <f t="shared" ref="T20:T22" si="9">$Q20*(1+$Q$11)</f>
        <v>0</v>
      </c>
      <c r="U20" s="55">
        <f t="shared" ref="U20:U21" si="10">R20*(1+$T$11)</f>
        <v>0</v>
      </c>
      <c r="V20" s="54"/>
      <c r="W20" s="54">
        <f t="shared" ref="W20:W21" si="11">T20*(1+$W$11)</f>
        <v>0</v>
      </c>
      <c r="X20" s="55">
        <f t="shared" ref="X20:X21" si="12">U20*(1+$W$11)</f>
        <v>0</v>
      </c>
      <c r="Y20" s="54"/>
      <c r="Z20" s="54">
        <f t="shared" ref="Z20:Z21" si="13">W20*(1+$Z$11)</f>
        <v>0</v>
      </c>
      <c r="AA20" s="55">
        <f t="shared" ref="AA20:AA21" si="14">X20*(1+$Z$11)</f>
        <v>0</v>
      </c>
      <c r="AB20" s="54"/>
      <c r="AC20" s="66">
        <f t="shared" ref="AC20:AC21" si="15">N20+Q20+T20+W20+Z20</f>
        <v>0</v>
      </c>
      <c r="AD20" s="67">
        <f t="shared" ref="AD20:AD21" si="16">O20+R20+U20+X20+AA20</f>
        <v>0</v>
      </c>
      <c r="AE20" s="66">
        <f t="shared" ref="AE20:AE21" si="17">AC20+AD20</f>
        <v>0</v>
      </c>
    </row>
    <row r="21" spans="1:31">
      <c r="A21" s="56" t="s">
        <v>38</v>
      </c>
      <c r="B21" s="41"/>
      <c r="C21" s="65"/>
      <c r="D21" s="39" t="s">
        <v>39</v>
      </c>
      <c r="E21" s="68"/>
      <c r="F21" s="71"/>
      <c r="G21" s="60"/>
      <c r="H21" s="61"/>
      <c r="I21" s="60">
        <f>F21*3</f>
        <v>0</v>
      </c>
      <c r="J21" s="134"/>
      <c r="K21" s="63"/>
      <c r="L21" s="72"/>
      <c r="M21" s="63">
        <f>J21*3</f>
        <v>0</v>
      </c>
      <c r="N21" s="54">
        <f>$C21*$N$11*$F21</f>
        <v>0</v>
      </c>
      <c r="O21" s="55">
        <f t="shared" ref="O21" si="18">J21*$C21</f>
        <v>0</v>
      </c>
      <c r="P21" s="54"/>
      <c r="Q21" s="54">
        <f t="shared" si="1"/>
        <v>0</v>
      </c>
      <c r="R21" s="55">
        <f t="shared" si="8"/>
        <v>0</v>
      </c>
      <c r="S21" s="54"/>
      <c r="T21" s="54">
        <f>$Q21*(1+$Q$11)</f>
        <v>0</v>
      </c>
      <c r="U21" s="55">
        <f t="shared" si="10"/>
        <v>0</v>
      </c>
      <c r="V21" s="54"/>
      <c r="W21" s="54">
        <f t="shared" si="11"/>
        <v>0</v>
      </c>
      <c r="X21" s="55">
        <f t="shared" si="12"/>
        <v>0</v>
      </c>
      <c r="Y21" s="54"/>
      <c r="Z21" s="54">
        <f t="shared" si="13"/>
        <v>0</v>
      </c>
      <c r="AA21" s="55">
        <f t="shared" si="14"/>
        <v>0</v>
      </c>
      <c r="AB21" s="54"/>
      <c r="AC21" s="66">
        <f t="shared" si="15"/>
        <v>0</v>
      </c>
      <c r="AD21" s="67">
        <f t="shared" si="16"/>
        <v>0</v>
      </c>
      <c r="AE21" s="66">
        <f t="shared" si="17"/>
        <v>0</v>
      </c>
    </row>
    <row r="22" spans="1:31">
      <c r="A22" s="56" t="s">
        <v>36</v>
      </c>
      <c r="B22" s="41"/>
      <c r="C22" s="56"/>
      <c r="D22" s="57" t="s">
        <v>37</v>
      </c>
      <c r="E22" s="68">
        <v>0.16</v>
      </c>
      <c r="F22" s="69"/>
      <c r="G22" s="60"/>
      <c r="H22" s="61"/>
      <c r="I22" s="60"/>
      <c r="J22" s="62"/>
      <c r="K22" s="63"/>
      <c r="L22" s="64"/>
      <c r="M22" s="63"/>
      <c r="N22" s="54">
        <f>N21*$E22</f>
        <v>0</v>
      </c>
      <c r="O22" s="151">
        <f>O21*$E22</f>
        <v>0</v>
      </c>
      <c r="P22" s="54"/>
      <c r="Q22" s="54">
        <f t="shared" si="1"/>
        <v>0</v>
      </c>
      <c r="R22" s="55">
        <f t="shared" ref="R22" si="19">O22*(1+$Q$11)</f>
        <v>0</v>
      </c>
      <c r="S22" s="54"/>
      <c r="T22" s="54">
        <f t="shared" si="9"/>
        <v>0</v>
      </c>
      <c r="U22" s="55">
        <f t="shared" ref="U22" si="20">R22*(1+$T$11)</f>
        <v>0</v>
      </c>
      <c r="V22" s="54"/>
      <c r="W22" s="54">
        <f t="shared" ref="W22" si="21">T22*(1+$W$11)</f>
        <v>0</v>
      </c>
      <c r="X22" s="55">
        <f t="shared" ref="X22" si="22">U22*(1+$W$11)</f>
        <v>0</v>
      </c>
      <c r="Y22" s="54"/>
      <c r="Z22" s="54">
        <f t="shared" ref="Z22" si="23">W22*(1+$Z$11)</f>
        <v>0</v>
      </c>
      <c r="AA22" s="55">
        <f t="shared" ref="AA22" si="24">X22*(1+$Z$11)</f>
        <v>0</v>
      </c>
      <c r="AB22" s="54"/>
      <c r="AC22" s="66">
        <f t="shared" ref="AC22" si="25">N22+Q22+T22+W22+Z22</f>
        <v>0</v>
      </c>
      <c r="AD22" s="67">
        <f t="shared" ref="AD22" si="26">O22+R22+U22+X22+AA22</f>
        <v>0</v>
      </c>
      <c r="AE22" s="66">
        <f t="shared" ref="AE22" si="27">AC22+AD22</f>
        <v>0</v>
      </c>
    </row>
    <row r="23" spans="1:31" ht="15.75" customHeight="1">
      <c r="A23" s="39"/>
      <c r="B23" s="41"/>
      <c r="C23" s="56"/>
      <c r="D23" s="57"/>
      <c r="E23" s="68"/>
      <c r="F23" s="69"/>
      <c r="G23" s="60"/>
      <c r="H23" s="61"/>
      <c r="I23" s="60"/>
      <c r="J23" s="62"/>
      <c r="K23" s="63"/>
      <c r="L23" s="64"/>
      <c r="M23" s="63"/>
      <c r="N23" s="54"/>
      <c r="O23" s="55"/>
      <c r="P23" s="70"/>
      <c r="Q23" s="54"/>
      <c r="R23" s="55"/>
      <c r="S23" s="70"/>
      <c r="T23" s="54"/>
      <c r="U23" s="55"/>
      <c r="V23" s="70"/>
      <c r="W23" s="54"/>
      <c r="X23" s="55"/>
      <c r="Y23" s="70"/>
      <c r="Z23" s="54"/>
      <c r="AA23" s="55"/>
      <c r="AB23" s="70"/>
      <c r="AC23" s="66"/>
      <c r="AD23" s="67"/>
      <c r="AE23" s="66"/>
    </row>
    <row r="24" spans="1:31">
      <c r="A24" s="138" t="s">
        <v>34</v>
      </c>
      <c r="B24" s="41"/>
      <c r="C24" s="65"/>
      <c r="D24" s="39" t="s">
        <v>35</v>
      </c>
      <c r="E24" s="58"/>
      <c r="F24" s="71"/>
      <c r="G24" s="60"/>
      <c r="H24" s="61">
        <f>F24*9</f>
        <v>0</v>
      </c>
      <c r="I24" s="60"/>
      <c r="J24" s="134"/>
      <c r="K24" s="63"/>
      <c r="L24" s="64">
        <f>J24*9</f>
        <v>0</v>
      </c>
      <c r="M24" s="63"/>
      <c r="N24" s="54">
        <f>$C24*$N$11*$F24</f>
        <v>0</v>
      </c>
      <c r="O24" s="55">
        <f t="shared" ref="O24" si="28">J24*$C24</f>
        <v>0</v>
      </c>
      <c r="P24" s="54"/>
      <c r="Q24" s="54">
        <f t="shared" si="1"/>
        <v>0</v>
      </c>
      <c r="R24" s="55">
        <f t="shared" ref="R24:R27" si="29">O24*(1+$Q$11)</f>
        <v>0</v>
      </c>
      <c r="S24" s="54"/>
      <c r="T24" s="54">
        <f>$Q24*(1+$Q$11)</f>
        <v>0</v>
      </c>
      <c r="U24" s="55">
        <f t="shared" ref="U24:U27" si="30">R24*(1+$T$11)</f>
        <v>0</v>
      </c>
      <c r="V24" s="54"/>
      <c r="W24" s="54">
        <f t="shared" ref="W24:W27" si="31">T24*(1+$W$11)</f>
        <v>0</v>
      </c>
      <c r="X24" s="55">
        <f t="shared" ref="X24:X27" si="32">U24*(1+$W$11)</f>
        <v>0</v>
      </c>
      <c r="Y24" s="54"/>
      <c r="Z24" s="54">
        <f t="shared" ref="Z24:Z27" si="33">W24*(1+$Z$11)</f>
        <v>0</v>
      </c>
      <c r="AA24" s="55">
        <f t="shared" ref="AA24:AA27" si="34">X24*(1+$Z$11)</f>
        <v>0</v>
      </c>
      <c r="AB24" s="54"/>
      <c r="AC24" s="66">
        <f t="shared" ref="AC24:AC27" si="35">N24+Q24+T24+W24+Z24</f>
        <v>0</v>
      </c>
      <c r="AD24" s="67">
        <f t="shared" ref="AD24:AD27" si="36">O24+R24+U24+X24+AA24</f>
        <v>0</v>
      </c>
      <c r="AE24" s="66">
        <f t="shared" ref="AE24:AE27" si="37">AC24+AD24</f>
        <v>0</v>
      </c>
    </row>
    <row r="25" spans="1:31">
      <c r="A25" s="56" t="s">
        <v>36</v>
      </c>
      <c r="B25" s="41"/>
      <c r="C25" s="56"/>
      <c r="D25" s="57" t="s">
        <v>37</v>
      </c>
      <c r="E25" s="68">
        <v>0.315</v>
      </c>
      <c r="F25" s="69"/>
      <c r="G25" s="60"/>
      <c r="H25" s="61"/>
      <c r="I25" s="60"/>
      <c r="J25" s="62"/>
      <c r="K25" s="63"/>
      <c r="L25" s="64"/>
      <c r="M25" s="63"/>
      <c r="N25" s="54">
        <f>N24*$E25</f>
        <v>0</v>
      </c>
      <c r="O25" s="151">
        <f>O24*$E25</f>
        <v>0</v>
      </c>
      <c r="P25" s="54"/>
      <c r="Q25" s="54">
        <f t="shared" si="1"/>
        <v>0</v>
      </c>
      <c r="R25" s="55">
        <f t="shared" si="29"/>
        <v>0</v>
      </c>
      <c r="S25" s="54"/>
      <c r="T25" s="54">
        <f t="shared" ref="T25:T27" si="38">$Q25*(1+$Q$11)</f>
        <v>0</v>
      </c>
      <c r="U25" s="55">
        <f t="shared" si="30"/>
        <v>0</v>
      </c>
      <c r="V25" s="54"/>
      <c r="W25" s="54">
        <f t="shared" si="31"/>
        <v>0</v>
      </c>
      <c r="X25" s="55">
        <f t="shared" si="32"/>
        <v>0</v>
      </c>
      <c r="Y25" s="54"/>
      <c r="Z25" s="54">
        <f t="shared" si="33"/>
        <v>0</v>
      </c>
      <c r="AA25" s="55">
        <f t="shared" si="34"/>
        <v>0</v>
      </c>
      <c r="AB25" s="54"/>
      <c r="AC25" s="66">
        <f t="shared" si="35"/>
        <v>0</v>
      </c>
      <c r="AD25" s="67">
        <f t="shared" si="36"/>
        <v>0</v>
      </c>
      <c r="AE25" s="66">
        <f t="shared" si="37"/>
        <v>0</v>
      </c>
    </row>
    <row r="26" spans="1:31">
      <c r="A26" s="56" t="s">
        <v>38</v>
      </c>
      <c r="B26" s="41"/>
      <c r="C26" s="65"/>
      <c r="D26" s="39" t="s">
        <v>39</v>
      </c>
      <c r="E26" s="68"/>
      <c r="F26" s="71"/>
      <c r="G26" s="60"/>
      <c r="H26" s="61"/>
      <c r="I26" s="60">
        <f>F26*3</f>
        <v>0</v>
      </c>
      <c r="J26" s="134"/>
      <c r="K26" s="63"/>
      <c r="L26" s="72"/>
      <c r="M26" s="63">
        <f>J26*3</f>
        <v>0</v>
      </c>
      <c r="N26" s="54">
        <f>$C26*$N$11*$F26</f>
        <v>0</v>
      </c>
      <c r="O26" s="55">
        <f t="shared" ref="O26" si="39">J26*$C26</f>
        <v>0</v>
      </c>
      <c r="P26" s="54"/>
      <c r="Q26" s="54">
        <f t="shared" si="1"/>
        <v>0</v>
      </c>
      <c r="R26" s="55">
        <f t="shared" si="29"/>
        <v>0</v>
      </c>
      <c r="S26" s="54"/>
      <c r="T26" s="54">
        <f>$Q26*(1+$Q$11)</f>
        <v>0</v>
      </c>
      <c r="U26" s="55">
        <f t="shared" si="30"/>
        <v>0</v>
      </c>
      <c r="V26" s="54"/>
      <c r="W26" s="54">
        <f t="shared" si="31"/>
        <v>0</v>
      </c>
      <c r="X26" s="55">
        <f t="shared" si="32"/>
        <v>0</v>
      </c>
      <c r="Y26" s="54"/>
      <c r="Z26" s="54">
        <f t="shared" si="33"/>
        <v>0</v>
      </c>
      <c r="AA26" s="55">
        <f t="shared" si="34"/>
        <v>0</v>
      </c>
      <c r="AB26" s="54"/>
      <c r="AC26" s="66">
        <f t="shared" si="35"/>
        <v>0</v>
      </c>
      <c r="AD26" s="67">
        <f t="shared" si="36"/>
        <v>0</v>
      </c>
      <c r="AE26" s="66">
        <f t="shared" si="37"/>
        <v>0</v>
      </c>
    </row>
    <row r="27" spans="1:31">
      <c r="A27" s="56" t="s">
        <v>36</v>
      </c>
      <c r="B27" s="41"/>
      <c r="C27" s="56"/>
      <c r="D27" s="57" t="s">
        <v>37</v>
      </c>
      <c r="E27" s="68">
        <v>0.16</v>
      </c>
      <c r="F27" s="69"/>
      <c r="G27" s="60"/>
      <c r="H27" s="61"/>
      <c r="I27" s="60"/>
      <c r="J27" s="62"/>
      <c r="K27" s="63"/>
      <c r="L27" s="64"/>
      <c r="M27" s="63"/>
      <c r="N27" s="54">
        <f>N26*$E27</f>
        <v>0</v>
      </c>
      <c r="O27" s="151">
        <f>O26*$E27</f>
        <v>0</v>
      </c>
      <c r="P27" s="54"/>
      <c r="Q27" s="54">
        <f t="shared" si="1"/>
        <v>0</v>
      </c>
      <c r="R27" s="55">
        <f t="shared" si="29"/>
        <v>0</v>
      </c>
      <c r="S27" s="54"/>
      <c r="T27" s="54">
        <f t="shared" si="38"/>
        <v>0</v>
      </c>
      <c r="U27" s="55">
        <f t="shared" si="30"/>
        <v>0</v>
      </c>
      <c r="V27" s="54"/>
      <c r="W27" s="54">
        <f t="shared" si="31"/>
        <v>0</v>
      </c>
      <c r="X27" s="55">
        <f t="shared" si="32"/>
        <v>0</v>
      </c>
      <c r="Y27" s="54"/>
      <c r="Z27" s="54">
        <f t="shared" si="33"/>
        <v>0</v>
      </c>
      <c r="AA27" s="55">
        <f t="shared" si="34"/>
        <v>0</v>
      </c>
      <c r="AB27" s="54"/>
      <c r="AC27" s="66">
        <f t="shared" si="35"/>
        <v>0</v>
      </c>
      <c r="AD27" s="67">
        <f t="shared" si="36"/>
        <v>0</v>
      </c>
      <c r="AE27" s="66">
        <f t="shared" si="37"/>
        <v>0</v>
      </c>
    </row>
    <row r="28" spans="1:31" ht="15.75" customHeight="1">
      <c r="A28" s="39"/>
      <c r="B28" s="41"/>
      <c r="C28" s="56"/>
      <c r="D28" s="57"/>
      <c r="E28" s="68"/>
      <c r="F28" s="69"/>
      <c r="G28" s="60"/>
      <c r="H28" s="61"/>
      <c r="I28" s="60"/>
      <c r="J28" s="62"/>
      <c r="K28" s="63"/>
      <c r="L28" s="64"/>
      <c r="M28" s="63"/>
      <c r="N28" s="54"/>
      <c r="O28" s="55"/>
      <c r="P28" s="70"/>
      <c r="Q28" s="54"/>
      <c r="R28" s="55"/>
      <c r="S28" s="70"/>
      <c r="T28" s="54"/>
      <c r="U28" s="55"/>
      <c r="V28" s="70"/>
      <c r="W28" s="54"/>
      <c r="X28" s="55"/>
      <c r="Y28" s="70"/>
      <c r="Z28" s="54"/>
      <c r="AA28" s="55"/>
      <c r="AB28" s="70"/>
      <c r="AC28" s="66"/>
      <c r="AD28" s="67"/>
      <c r="AE28" s="66"/>
    </row>
    <row r="29" spans="1:31">
      <c r="A29" s="138" t="s">
        <v>34</v>
      </c>
      <c r="B29" s="41"/>
      <c r="C29" s="65"/>
      <c r="D29" s="39" t="s">
        <v>35</v>
      </c>
      <c r="E29" s="58"/>
      <c r="F29" s="71"/>
      <c r="G29" s="60"/>
      <c r="H29" s="61">
        <f>F29*9</f>
        <v>0</v>
      </c>
      <c r="I29" s="60"/>
      <c r="J29" s="134"/>
      <c r="K29" s="63"/>
      <c r="L29" s="64">
        <f>J29*9</f>
        <v>0</v>
      </c>
      <c r="M29" s="63"/>
      <c r="N29" s="54">
        <f>$C29*$N$11*$F29</f>
        <v>0</v>
      </c>
      <c r="O29" s="55">
        <f t="shared" ref="O29" si="40">J29*$C29</f>
        <v>0</v>
      </c>
      <c r="P29" s="54"/>
      <c r="Q29" s="54">
        <f t="shared" si="1"/>
        <v>0</v>
      </c>
      <c r="R29" s="55">
        <f t="shared" ref="R29:R32" si="41">O29*(1+$Q$11)</f>
        <v>0</v>
      </c>
      <c r="S29" s="54"/>
      <c r="T29" s="54">
        <f>$Q29*(1+$Q$11)</f>
        <v>0</v>
      </c>
      <c r="U29" s="55">
        <f t="shared" ref="U29:U32" si="42">R29*(1+$T$11)</f>
        <v>0</v>
      </c>
      <c r="V29" s="54"/>
      <c r="W29" s="54">
        <f t="shared" ref="W29:W32" si="43">T29*(1+$W$11)</f>
        <v>0</v>
      </c>
      <c r="X29" s="55">
        <f t="shared" ref="X29:X32" si="44">U29*(1+$W$11)</f>
        <v>0</v>
      </c>
      <c r="Y29" s="54"/>
      <c r="Z29" s="54">
        <f t="shared" ref="Z29:Z32" si="45">W29*(1+$Z$11)</f>
        <v>0</v>
      </c>
      <c r="AA29" s="55">
        <f t="shared" ref="AA29:AA32" si="46">X29*(1+$Z$11)</f>
        <v>0</v>
      </c>
      <c r="AB29" s="54"/>
      <c r="AC29" s="66">
        <f t="shared" ref="AC29:AC32" si="47">N29+Q29+T29+W29+Z29</f>
        <v>0</v>
      </c>
      <c r="AD29" s="67">
        <f t="shared" ref="AD29:AD32" si="48">O29+R29+U29+X29+AA29</f>
        <v>0</v>
      </c>
      <c r="AE29" s="66">
        <f t="shared" ref="AE29:AE32" si="49">AC29+AD29</f>
        <v>0</v>
      </c>
    </row>
    <row r="30" spans="1:31">
      <c r="A30" s="56" t="s">
        <v>36</v>
      </c>
      <c r="B30" s="41"/>
      <c r="C30" s="56"/>
      <c r="D30" s="57" t="s">
        <v>37</v>
      </c>
      <c r="E30" s="68">
        <v>0.315</v>
      </c>
      <c r="F30" s="69"/>
      <c r="G30" s="60"/>
      <c r="H30" s="61"/>
      <c r="I30" s="60"/>
      <c r="J30" s="62"/>
      <c r="K30" s="63"/>
      <c r="L30" s="64"/>
      <c r="M30" s="63"/>
      <c r="N30" s="54">
        <f>N29*$E30</f>
        <v>0</v>
      </c>
      <c r="O30" s="151">
        <f>O29*$E30</f>
        <v>0</v>
      </c>
      <c r="P30" s="54"/>
      <c r="Q30" s="54">
        <f t="shared" si="1"/>
        <v>0</v>
      </c>
      <c r="R30" s="55">
        <f t="shared" si="41"/>
        <v>0</v>
      </c>
      <c r="S30" s="54"/>
      <c r="T30" s="54">
        <f t="shared" ref="T30:T32" si="50">$Q30*(1+$Q$11)</f>
        <v>0</v>
      </c>
      <c r="U30" s="55">
        <f t="shared" si="42"/>
        <v>0</v>
      </c>
      <c r="V30" s="54"/>
      <c r="W30" s="54">
        <f t="shared" si="43"/>
        <v>0</v>
      </c>
      <c r="X30" s="55">
        <f t="shared" si="44"/>
        <v>0</v>
      </c>
      <c r="Y30" s="54"/>
      <c r="Z30" s="54">
        <f t="shared" si="45"/>
        <v>0</v>
      </c>
      <c r="AA30" s="55">
        <f t="shared" si="46"/>
        <v>0</v>
      </c>
      <c r="AB30" s="54"/>
      <c r="AC30" s="66">
        <f t="shared" si="47"/>
        <v>0</v>
      </c>
      <c r="AD30" s="67">
        <f t="shared" si="48"/>
        <v>0</v>
      </c>
      <c r="AE30" s="66">
        <f t="shared" si="49"/>
        <v>0</v>
      </c>
    </row>
    <row r="31" spans="1:31">
      <c r="A31" s="56" t="s">
        <v>38</v>
      </c>
      <c r="B31" s="41"/>
      <c r="C31" s="65"/>
      <c r="D31" s="39" t="s">
        <v>39</v>
      </c>
      <c r="E31" s="68"/>
      <c r="F31" s="71"/>
      <c r="G31" s="60"/>
      <c r="H31" s="61"/>
      <c r="I31" s="60">
        <f>F31*3</f>
        <v>0</v>
      </c>
      <c r="J31" s="134"/>
      <c r="K31" s="63"/>
      <c r="L31" s="72"/>
      <c r="M31" s="63">
        <f>J31*3</f>
        <v>0</v>
      </c>
      <c r="N31" s="54">
        <f>$C31*$N$11*$F31</f>
        <v>0</v>
      </c>
      <c r="O31" s="55">
        <f t="shared" ref="O31" si="51">J31*$C31</f>
        <v>0</v>
      </c>
      <c r="P31" s="54"/>
      <c r="Q31" s="54">
        <f t="shared" si="1"/>
        <v>0</v>
      </c>
      <c r="R31" s="55">
        <f t="shared" si="41"/>
        <v>0</v>
      </c>
      <c r="S31" s="54"/>
      <c r="T31" s="54">
        <f>$Q31*(1+$Q$11)</f>
        <v>0</v>
      </c>
      <c r="U31" s="55">
        <f t="shared" si="42"/>
        <v>0</v>
      </c>
      <c r="V31" s="54"/>
      <c r="W31" s="54">
        <f t="shared" si="43"/>
        <v>0</v>
      </c>
      <c r="X31" s="55">
        <f t="shared" si="44"/>
        <v>0</v>
      </c>
      <c r="Y31" s="54"/>
      <c r="Z31" s="54">
        <f t="shared" si="45"/>
        <v>0</v>
      </c>
      <c r="AA31" s="55">
        <f t="shared" si="46"/>
        <v>0</v>
      </c>
      <c r="AB31" s="54"/>
      <c r="AC31" s="66">
        <f t="shared" si="47"/>
        <v>0</v>
      </c>
      <c r="AD31" s="67">
        <f t="shared" si="48"/>
        <v>0</v>
      </c>
      <c r="AE31" s="66">
        <f t="shared" si="49"/>
        <v>0</v>
      </c>
    </row>
    <row r="32" spans="1:31">
      <c r="A32" s="56" t="s">
        <v>36</v>
      </c>
      <c r="B32" s="41"/>
      <c r="C32" s="56"/>
      <c r="D32" s="57" t="s">
        <v>37</v>
      </c>
      <c r="E32" s="68">
        <v>0.16</v>
      </c>
      <c r="F32" s="69"/>
      <c r="G32" s="60"/>
      <c r="H32" s="61"/>
      <c r="I32" s="60"/>
      <c r="J32" s="62"/>
      <c r="K32" s="63"/>
      <c r="L32" s="64"/>
      <c r="M32" s="63"/>
      <c r="N32" s="54">
        <f>N31*$E32</f>
        <v>0</v>
      </c>
      <c r="O32" s="151">
        <f>O31*$E32</f>
        <v>0</v>
      </c>
      <c r="P32" s="54"/>
      <c r="Q32" s="54">
        <f t="shared" si="1"/>
        <v>0</v>
      </c>
      <c r="R32" s="55">
        <f t="shared" si="41"/>
        <v>0</v>
      </c>
      <c r="S32" s="54"/>
      <c r="T32" s="54">
        <f t="shared" si="50"/>
        <v>0</v>
      </c>
      <c r="U32" s="55">
        <f t="shared" si="42"/>
        <v>0</v>
      </c>
      <c r="V32" s="54"/>
      <c r="W32" s="54">
        <f t="shared" si="43"/>
        <v>0</v>
      </c>
      <c r="X32" s="55">
        <f t="shared" si="44"/>
        <v>0</v>
      </c>
      <c r="Y32" s="54"/>
      <c r="Z32" s="54">
        <f t="shared" si="45"/>
        <v>0</v>
      </c>
      <c r="AA32" s="55">
        <f t="shared" si="46"/>
        <v>0</v>
      </c>
      <c r="AB32" s="54"/>
      <c r="AC32" s="66">
        <f t="shared" si="47"/>
        <v>0</v>
      </c>
      <c r="AD32" s="67">
        <f t="shared" si="48"/>
        <v>0</v>
      </c>
      <c r="AE32" s="66">
        <f t="shared" si="49"/>
        <v>0</v>
      </c>
    </row>
    <row r="33" spans="1:34" ht="15" customHeight="1">
      <c r="A33" s="39"/>
      <c r="B33" s="41"/>
      <c r="C33" s="56"/>
      <c r="D33" s="57"/>
      <c r="E33" s="68"/>
      <c r="F33" s="69"/>
      <c r="G33" s="60"/>
      <c r="H33" s="61"/>
      <c r="I33" s="60"/>
      <c r="J33" s="62"/>
      <c r="K33" s="63"/>
      <c r="L33" s="64"/>
      <c r="M33" s="63"/>
      <c r="N33" s="54"/>
      <c r="O33" s="55"/>
      <c r="P33" s="70"/>
      <c r="Q33" s="54"/>
      <c r="R33" s="55"/>
      <c r="S33" s="70"/>
      <c r="T33" s="54"/>
      <c r="U33" s="55"/>
      <c r="V33" s="70"/>
      <c r="W33" s="54"/>
      <c r="X33" s="55"/>
      <c r="Y33" s="70"/>
      <c r="Z33" s="54"/>
      <c r="AA33" s="55"/>
      <c r="AB33" s="70"/>
      <c r="AC33" s="66"/>
      <c r="AD33" s="67"/>
      <c r="AE33" s="66"/>
    </row>
    <row r="34" spans="1:34">
      <c r="A34" s="138" t="s">
        <v>34</v>
      </c>
      <c r="B34" s="41"/>
      <c r="C34" s="65"/>
      <c r="D34" s="39" t="s">
        <v>35</v>
      </c>
      <c r="E34" s="58"/>
      <c r="F34" s="71"/>
      <c r="G34" s="60"/>
      <c r="H34" s="61">
        <f>F34*9</f>
        <v>0</v>
      </c>
      <c r="I34" s="60"/>
      <c r="J34" s="134"/>
      <c r="K34" s="63"/>
      <c r="L34" s="64">
        <f>J34*9</f>
        <v>0</v>
      </c>
      <c r="M34" s="63"/>
      <c r="N34" s="54">
        <f>$C34*$N$11*$F34</f>
        <v>0</v>
      </c>
      <c r="O34" s="55">
        <f t="shared" ref="O34" si="52">J34*$C34</f>
        <v>0</v>
      </c>
      <c r="P34" s="54"/>
      <c r="Q34" s="54">
        <f t="shared" si="1"/>
        <v>0</v>
      </c>
      <c r="R34" s="55">
        <f t="shared" ref="R34:R37" si="53">O34*(1+$Q$11)</f>
        <v>0</v>
      </c>
      <c r="S34" s="54"/>
      <c r="T34" s="54">
        <f>$Q34*(1+$Q$11)</f>
        <v>0</v>
      </c>
      <c r="U34" s="55">
        <f t="shared" ref="U34:U37" si="54">R34*(1+$T$11)</f>
        <v>0</v>
      </c>
      <c r="V34" s="54"/>
      <c r="W34" s="54">
        <f t="shared" ref="W34:W37" si="55">T34*(1+$W$11)</f>
        <v>0</v>
      </c>
      <c r="X34" s="55">
        <f t="shared" ref="X34:X37" si="56">U34*(1+$W$11)</f>
        <v>0</v>
      </c>
      <c r="Y34" s="54"/>
      <c r="Z34" s="54">
        <f t="shared" ref="Z34:Z37" si="57">W34*(1+$Z$11)</f>
        <v>0</v>
      </c>
      <c r="AA34" s="55">
        <f t="shared" ref="AA34:AA37" si="58">X34*(1+$Z$11)</f>
        <v>0</v>
      </c>
      <c r="AB34" s="54"/>
      <c r="AC34" s="66">
        <f t="shared" ref="AC34:AC37" si="59">N34+Q34+T34+W34+Z34</f>
        <v>0</v>
      </c>
      <c r="AD34" s="67">
        <f t="shared" ref="AD34:AD37" si="60">O34+R34+U34+X34+AA34</f>
        <v>0</v>
      </c>
      <c r="AE34" s="66">
        <f t="shared" ref="AE34:AE37" si="61">AC34+AD34</f>
        <v>0</v>
      </c>
    </row>
    <row r="35" spans="1:34">
      <c r="A35" s="56" t="s">
        <v>36</v>
      </c>
      <c r="B35" s="41"/>
      <c r="C35" s="56"/>
      <c r="D35" s="57" t="s">
        <v>37</v>
      </c>
      <c r="E35" s="68">
        <v>0.315</v>
      </c>
      <c r="F35" s="69"/>
      <c r="G35" s="60"/>
      <c r="H35" s="61"/>
      <c r="I35" s="60"/>
      <c r="J35" s="62"/>
      <c r="K35" s="63"/>
      <c r="L35" s="64"/>
      <c r="M35" s="63"/>
      <c r="N35" s="54">
        <f>N34*$E35</f>
        <v>0</v>
      </c>
      <c r="O35" s="151">
        <f>O34*$E35</f>
        <v>0</v>
      </c>
      <c r="P35" s="54"/>
      <c r="Q35" s="54">
        <f t="shared" si="1"/>
        <v>0</v>
      </c>
      <c r="R35" s="55">
        <f t="shared" si="53"/>
        <v>0</v>
      </c>
      <c r="S35" s="54"/>
      <c r="T35" s="54">
        <f t="shared" ref="T35:T37" si="62">$Q35*(1+$Q$11)</f>
        <v>0</v>
      </c>
      <c r="U35" s="55">
        <f t="shared" si="54"/>
        <v>0</v>
      </c>
      <c r="V35" s="54"/>
      <c r="W35" s="54">
        <f t="shared" si="55"/>
        <v>0</v>
      </c>
      <c r="X35" s="55">
        <f t="shared" si="56"/>
        <v>0</v>
      </c>
      <c r="Y35" s="54"/>
      <c r="Z35" s="54">
        <f t="shared" si="57"/>
        <v>0</v>
      </c>
      <c r="AA35" s="55">
        <f t="shared" si="58"/>
        <v>0</v>
      </c>
      <c r="AB35" s="54"/>
      <c r="AC35" s="66">
        <f t="shared" si="59"/>
        <v>0</v>
      </c>
      <c r="AD35" s="67">
        <f t="shared" si="60"/>
        <v>0</v>
      </c>
      <c r="AE35" s="66">
        <f t="shared" si="61"/>
        <v>0</v>
      </c>
    </row>
    <row r="36" spans="1:34">
      <c r="A36" s="56" t="s">
        <v>38</v>
      </c>
      <c r="B36" s="41"/>
      <c r="C36" s="65"/>
      <c r="D36" s="39" t="s">
        <v>39</v>
      </c>
      <c r="E36" s="68"/>
      <c r="F36" s="71"/>
      <c r="G36" s="60"/>
      <c r="H36" s="61"/>
      <c r="I36" s="60">
        <f>F36*3</f>
        <v>0</v>
      </c>
      <c r="J36" s="134"/>
      <c r="K36" s="63"/>
      <c r="L36" s="72"/>
      <c r="M36" s="63">
        <f>J36*3</f>
        <v>0</v>
      </c>
      <c r="N36" s="54">
        <f>$C36*$N$11*$F36</f>
        <v>0</v>
      </c>
      <c r="O36" s="55">
        <f t="shared" ref="O36" si="63">J36*$C36</f>
        <v>0</v>
      </c>
      <c r="P36" s="54"/>
      <c r="Q36" s="54">
        <f t="shared" si="1"/>
        <v>0</v>
      </c>
      <c r="R36" s="55">
        <f t="shared" si="53"/>
        <v>0</v>
      </c>
      <c r="S36" s="54"/>
      <c r="T36" s="54">
        <f>$Q36*(1+$Q$11)</f>
        <v>0</v>
      </c>
      <c r="U36" s="55">
        <f t="shared" si="54"/>
        <v>0</v>
      </c>
      <c r="V36" s="54"/>
      <c r="W36" s="54">
        <f t="shared" si="55"/>
        <v>0</v>
      </c>
      <c r="X36" s="55">
        <f t="shared" si="56"/>
        <v>0</v>
      </c>
      <c r="Y36" s="54"/>
      <c r="Z36" s="54">
        <f t="shared" si="57"/>
        <v>0</v>
      </c>
      <c r="AA36" s="55">
        <f t="shared" si="58"/>
        <v>0</v>
      </c>
      <c r="AB36" s="54"/>
      <c r="AC36" s="66">
        <f t="shared" si="59"/>
        <v>0</v>
      </c>
      <c r="AD36" s="67">
        <f t="shared" si="60"/>
        <v>0</v>
      </c>
      <c r="AE36" s="66">
        <f t="shared" si="61"/>
        <v>0</v>
      </c>
    </row>
    <row r="37" spans="1:34">
      <c r="A37" s="56" t="s">
        <v>36</v>
      </c>
      <c r="B37" s="41"/>
      <c r="C37" s="56"/>
      <c r="D37" s="57" t="s">
        <v>37</v>
      </c>
      <c r="E37" s="68">
        <v>0.16</v>
      </c>
      <c r="F37" s="69"/>
      <c r="G37" s="60"/>
      <c r="H37" s="61"/>
      <c r="I37" s="60"/>
      <c r="J37" s="62"/>
      <c r="K37" s="63"/>
      <c r="L37" s="64"/>
      <c r="M37" s="63"/>
      <c r="N37" s="54">
        <f>N36*$E37</f>
        <v>0</v>
      </c>
      <c r="O37" s="151">
        <f>O36*$E37</f>
        <v>0</v>
      </c>
      <c r="P37" s="54"/>
      <c r="Q37" s="54">
        <f t="shared" si="1"/>
        <v>0</v>
      </c>
      <c r="R37" s="55">
        <f t="shared" si="53"/>
        <v>0</v>
      </c>
      <c r="S37" s="54"/>
      <c r="T37" s="54">
        <f t="shared" si="62"/>
        <v>0</v>
      </c>
      <c r="U37" s="55">
        <f t="shared" si="54"/>
        <v>0</v>
      </c>
      <c r="V37" s="54"/>
      <c r="W37" s="54">
        <f t="shared" si="55"/>
        <v>0</v>
      </c>
      <c r="X37" s="55">
        <f t="shared" si="56"/>
        <v>0</v>
      </c>
      <c r="Y37" s="54"/>
      <c r="Z37" s="54">
        <f t="shared" si="57"/>
        <v>0</v>
      </c>
      <c r="AA37" s="55">
        <f t="shared" si="58"/>
        <v>0</v>
      </c>
      <c r="AB37" s="54"/>
      <c r="AC37" s="66">
        <f t="shared" si="59"/>
        <v>0</v>
      </c>
      <c r="AD37" s="67">
        <f t="shared" si="60"/>
        <v>0</v>
      </c>
      <c r="AE37" s="66">
        <f t="shared" si="61"/>
        <v>0</v>
      </c>
    </row>
    <row r="38" spans="1:34" ht="15.75" customHeight="1">
      <c r="A38" s="39"/>
      <c r="B38" s="41"/>
      <c r="C38" s="56"/>
      <c r="D38" s="57"/>
      <c r="E38" s="68"/>
      <c r="F38" s="69"/>
      <c r="G38" s="60"/>
      <c r="H38" s="61"/>
      <c r="I38" s="60"/>
      <c r="J38" s="62"/>
      <c r="K38" s="63"/>
      <c r="L38" s="64"/>
      <c r="M38" s="63"/>
      <c r="N38" s="54"/>
      <c r="O38" s="55"/>
      <c r="P38" s="70"/>
      <c r="Q38" s="54"/>
      <c r="R38" s="55"/>
      <c r="S38" s="70"/>
      <c r="T38" s="54"/>
      <c r="U38" s="55"/>
      <c r="V38" s="70"/>
      <c r="W38" s="54"/>
      <c r="X38" s="55"/>
      <c r="Y38" s="70"/>
      <c r="Z38" s="54"/>
      <c r="AA38" s="55"/>
      <c r="AB38" s="70"/>
      <c r="AC38" s="66"/>
      <c r="AD38" s="67"/>
      <c r="AE38" s="66"/>
    </row>
    <row r="39" spans="1:34">
      <c r="A39" s="138" t="s">
        <v>34</v>
      </c>
      <c r="B39" s="41"/>
      <c r="C39" s="65"/>
      <c r="D39" s="39" t="s">
        <v>35</v>
      </c>
      <c r="E39" s="58"/>
      <c r="F39" s="71"/>
      <c r="G39" s="60"/>
      <c r="H39" s="61">
        <f>F39*9</f>
        <v>0</v>
      </c>
      <c r="I39" s="60"/>
      <c r="J39" s="134"/>
      <c r="K39" s="63"/>
      <c r="L39" s="64">
        <f>J39*9</f>
        <v>0</v>
      </c>
      <c r="M39" s="63"/>
      <c r="N39" s="54">
        <f>$C39*$N$11*$F39</f>
        <v>0</v>
      </c>
      <c r="O39" s="55">
        <f t="shared" ref="O39" si="64">J39*$C39</f>
        <v>0</v>
      </c>
      <c r="P39" s="54"/>
      <c r="Q39" s="54">
        <f t="shared" si="1"/>
        <v>0</v>
      </c>
      <c r="R39" s="55">
        <f t="shared" ref="R39:R42" si="65">O39*(1+$Q$11)</f>
        <v>0</v>
      </c>
      <c r="S39" s="54"/>
      <c r="T39" s="54">
        <f>$Q39*(1+$Q$11)</f>
        <v>0</v>
      </c>
      <c r="U39" s="55">
        <f t="shared" ref="U39:U42" si="66">R39*(1+$T$11)</f>
        <v>0</v>
      </c>
      <c r="V39" s="54"/>
      <c r="W39" s="54">
        <f t="shared" ref="W39:W42" si="67">T39*(1+$W$11)</f>
        <v>0</v>
      </c>
      <c r="X39" s="55">
        <f t="shared" ref="X39:X42" si="68">U39*(1+$W$11)</f>
        <v>0</v>
      </c>
      <c r="Y39" s="54"/>
      <c r="Z39" s="54">
        <f t="shared" ref="Z39:Z42" si="69">W39*(1+$Z$11)</f>
        <v>0</v>
      </c>
      <c r="AA39" s="55">
        <f t="shared" ref="AA39:AA42" si="70">X39*(1+$Z$11)</f>
        <v>0</v>
      </c>
      <c r="AB39" s="54"/>
      <c r="AC39" s="66">
        <f t="shared" ref="AC39:AC42" si="71">N39+Q39+T39+W39+Z39</f>
        <v>0</v>
      </c>
      <c r="AD39" s="67">
        <f t="shared" ref="AD39:AD42" si="72">O39+R39+U39+X39+AA39</f>
        <v>0</v>
      </c>
      <c r="AE39" s="66">
        <f t="shared" ref="AE39:AE42" si="73">AC39+AD39</f>
        <v>0</v>
      </c>
    </row>
    <row r="40" spans="1:34">
      <c r="A40" s="56" t="s">
        <v>36</v>
      </c>
      <c r="B40" s="41"/>
      <c r="C40" s="56"/>
      <c r="D40" s="57" t="s">
        <v>37</v>
      </c>
      <c r="E40" s="68">
        <v>0.315</v>
      </c>
      <c r="F40" s="69"/>
      <c r="G40" s="60"/>
      <c r="H40" s="61"/>
      <c r="I40" s="60"/>
      <c r="J40" s="62"/>
      <c r="K40" s="63"/>
      <c r="L40" s="64"/>
      <c r="M40" s="63"/>
      <c r="N40" s="54">
        <f>N39*$E40</f>
        <v>0</v>
      </c>
      <c r="O40" s="151">
        <f>O39*$E40</f>
        <v>0</v>
      </c>
      <c r="P40" s="54"/>
      <c r="Q40" s="54">
        <f t="shared" si="1"/>
        <v>0</v>
      </c>
      <c r="R40" s="55">
        <f t="shared" si="65"/>
        <v>0</v>
      </c>
      <c r="S40" s="54"/>
      <c r="T40" s="54">
        <f t="shared" ref="T40:T42" si="74">$Q40*(1+$Q$11)</f>
        <v>0</v>
      </c>
      <c r="U40" s="55">
        <f t="shared" si="66"/>
        <v>0</v>
      </c>
      <c r="V40" s="54"/>
      <c r="W40" s="54">
        <f t="shared" si="67"/>
        <v>0</v>
      </c>
      <c r="X40" s="55">
        <f t="shared" si="68"/>
        <v>0</v>
      </c>
      <c r="Y40" s="54"/>
      <c r="Z40" s="54">
        <f t="shared" si="69"/>
        <v>0</v>
      </c>
      <c r="AA40" s="55">
        <f t="shared" si="70"/>
        <v>0</v>
      </c>
      <c r="AB40" s="54"/>
      <c r="AC40" s="66">
        <f t="shared" si="71"/>
        <v>0</v>
      </c>
      <c r="AD40" s="67">
        <f t="shared" si="72"/>
        <v>0</v>
      </c>
      <c r="AE40" s="66">
        <f t="shared" si="73"/>
        <v>0</v>
      </c>
    </row>
    <row r="41" spans="1:34">
      <c r="A41" s="56" t="s">
        <v>38</v>
      </c>
      <c r="B41" s="41"/>
      <c r="C41" s="65"/>
      <c r="D41" s="39" t="s">
        <v>39</v>
      </c>
      <c r="E41" s="68"/>
      <c r="F41" s="71"/>
      <c r="G41" s="60"/>
      <c r="H41" s="61"/>
      <c r="I41" s="60">
        <f>F41*3</f>
        <v>0</v>
      </c>
      <c r="J41" s="134"/>
      <c r="K41" s="63"/>
      <c r="L41" s="72"/>
      <c r="M41" s="63">
        <f>J41*3</f>
        <v>0</v>
      </c>
      <c r="N41" s="54">
        <f>$C41*$N$11*$F41</f>
        <v>0</v>
      </c>
      <c r="O41" s="55">
        <f t="shared" ref="O41" si="75">J41*$C41</f>
        <v>0</v>
      </c>
      <c r="P41" s="54"/>
      <c r="Q41" s="54">
        <f t="shared" si="1"/>
        <v>0</v>
      </c>
      <c r="R41" s="55">
        <f t="shared" si="65"/>
        <v>0</v>
      </c>
      <c r="S41" s="54"/>
      <c r="T41" s="54">
        <f>$Q41*(1+$Q$11)</f>
        <v>0</v>
      </c>
      <c r="U41" s="55">
        <f t="shared" si="66"/>
        <v>0</v>
      </c>
      <c r="V41" s="54"/>
      <c r="W41" s="54">
        <f t="shared" si="67"/>
        <v>0</v>
      </c>
      <c r="X41" s="55">
        <f t="shared" si="68"/>
        <v>0</v>
      </c>
      <c r="Y41" s="54"/>
      <c r="Z41" s="54">
        <f t="shared" si="69"/>
        <v>0</v>
      </c>
      <c r="AA41" s="55">
        <f t="shared" si="70"/>
        <v>0</v>
      </c>
      <c r="AB41" s="54"/>
      <c r="AC41" s="66">
        <f t="shared" si="71"/>
        <v>0</v>
      </c>
      <c r="AD41" s="67">
        <f t="shared" si="72"/>
        <v>0</v>
      </c>
      <c r="AE41" s="66">
        <f t="shared" si="73"/>
        <v>0</v>
      </c>
    </row>
    <row r="42" spans="1:34">
      <c r="A42" s="56" t="s">
        <v>36</v>
      </c>
      <c r="B42" s="41"/>
      <c r="C42" s="56"/>
      <c r="D42" s="57" t="s">
        <v>37</v>
      </c>
      <c r="E42" s="68">
        <v>0.16</v>
      </c>
      <c r="F42" s="69"/>
      <c r="G42" s="60"/>
      <c r="H42" s="61"/>
      <c r="I42" s="60"/>
      <c r="J42" s="62"/>
      <c r="K42" s="63"/>
      <c r="L42" s="64"/>
      <c r="M42" s="63"/>
      <c r="N42" s="54">
        <f>N41*$E42</f>
        <v>0</v>
      </c>
      <c r="O42" s="151">
        <f>O41*$E42</f>
        <v>0</v>
      </c>
      <c r="P42" s="54"/>
      <c r="Q42" s="54">
        <f t="shared" si="1"/>
        <v>0</v>
      </c>
      <c r="R42" s="55">
        <f t="shared" si="65"/>
        <v>0</v>
      </c>
      <c r="S42" s="54"/>
      <c r="T42" s="54">
        <f t="shared" si="74"/>
        <v>0</v>
      </c>
      <c r="U42" s="55">
        <f t="shared" si="66"/>
        <v>0</v>
      </c>
      <c r="V42" s="54"/>
      <c r="W42" s="54">
        <f t="shared" si="67"/>
        <v>0</v>
      </c>
      <c r="X42" s="55">
        <f t="shared" si="68"/>
        <v>0</v>
      </c>
      <c r="Y42" s="54"/>
      <c r="Z42" s="54">
        <f t="shared" si="69"/>
        <v>0</v>
      </c>
      <c r="AA42" s="55">
        <f t="shared" si="70"/>
        <v>0</v>
      </c>
      <c r="AB42" s="54"/>
      <c r="AC42" s="66">
        <f t="shared" si="71"/>
        <v>0</v>
      </c>
      <c r="AD42" s="67">
        <f t="shared" si="72"/>
        <v>0</v>
      </c>
      <c r="AE42" s="66">
        <f t="shared" si="73"/>
        <v>0</v>
      </c>
    </row>
    <row r="43" spans="1:34" ht="15.75" customHeight="1">
      <c r="A43" s="39"/>
      <c r="B43" s="41"/>
      <c r="C43" s="56"/>
      <c r="D43" s="57"/>
      <c r="E43" s="68"/>
      <c r="F43" s="69"/>
      <c r="G43" s="60"/>
      <c r="H43" s="61"/>
      <c r="I43" s="60"/>
      <c r="J43" s="62"/>
      <c r="K43" s="63"/>
      <c r="L43" s="64"/>
      <c r="M43" s="63"/>
      <c r="N43" s="54"/>
      <c r="O43" s="55"/>
      <c r="P43" s="70"/>
      <c r="Q43" s="54"/>
      <c r="R43" s="55"/>
      <c r="S43" s="70"/>
      <c r="T43" s="54"/>
      <c r="U43" s="55"/>
      <c r="V43" s="70"/>
      <c r="W43" s="54"/>
      <c r="X43" s="55"/>
      <c r="Y43" s="70"/>
      <c r="Z43" s="54"/>
      <c r="AA43" s="55"/>
      <c r="AB43" s="70"/>
      <c r="AC43" s="66"/>
      <c r="AD43" s="67"/>
      <c r="AE43" s="66"/>
    </row>
    <row r="44" spans="1:34" ht="15.75" customHeight="1">
      <c r="A44" s="138" t="s">
        <v>108</v>
      </c>
      <c r="B44" s="41"/>
      <c r="C44" s="65"/>
      <c r="D44" s="56" t="s">
        <v>41</v>
      </c>
      <c r="E44" s="68"/>
      <c r="F44" s="71"/>
      <c r="G44" s="60">
        <f>F44*12</f>
        <v>0</v>
      </c>
      <c r="H44" s="61"/>
      <c r="I44" s="60"/>
      <c r="J44" s="62"/>
      <c r="K44" s="63">
        <f>J44*12</f>
        <v>0</v>
      </c>
      <c r="L44" s="64"/>
      <c r="M44" s="63"/>
      <c r="N44" s="54">
        <f>$C44*$N$11*$F44</f>
        <v>0</v>
      </c>
      <c r="O44" s="55">
        <f>J44*$C44</f>
        <v>0</v>
      </c>
      <c r="P44" s="70"/>
      <c r="Q44" s="54">
        <f t="shared" ref="Q44:Q45" si="76">$N44*(1+$Q$11)</f>
        <v>0</v>
      </c>
      <c r="R44" s="55">
        <f t="shared" ref="R44:R45" si="77">O44*(1+$Q$11)</f>
        <v>0</v>
      </c>
      <c r="S44" s="70"/>
      <c r="T44" s="54">
        <f t="shared" ref="T44:T45" si="78">$N44*(1+$Q$11)</f>
        <v>0</v>
      </c>
      <c r="U44" s="55">
        <f t="shared" ref="U44" si="79">R44*(1+$T$11)</f>
        <v>0</v>
      </c>
      <c r="V44" s="70"/>
      <c r="W44" s="54">
        <f t="shared" ref="W44:X44" si="80">T44*(1+$W$11)</f>
        <v>0</v>
      </c>
      <c r="X44" s="55">
        <f t="shared" si="80"/>
        <v>0</v>
      </c>
      <c r="Y44" s="70"/>
      <c r="Z44" s="54">
        <f t="shared" ref="Z44:AA44" si="81">W44*(1+$Z$11)</f>
        <v>0</v>
      </c>
      <c r="AA44" s="55">
        <f t="shared" si="81"/>
        <v>0</v>
      </c>
      <c r="AB44" s="70"/>
      <c r="AC44" s="66">
        <f>N44+Q44+T44+W44+Z44</f>
        <v>0</v>
      </c>
      <c r="AD44" s="67">
        <f>O44+R44+U44+X44+AA44</f>
        <v>0</v>
      </c>
      <c r="AE44" s="66">
        <f t="shared" ref="AE44:AE45" si="82">AC44+AD44</f>
        <v>0</v>
      </c>
      <c r="AF44" s="5"/>
      <c r="AG44" s="5"/>
      <c r="AH44" s="5"/>
    </row>
    <row r="45" spans="1:34" ht="15.75" customHeight="1">
      <c r="A45" s="56" t="s">
        <v>42</v>
      </c>
      <c r="B45" s="41"/>
      <c r="C45" s="56"/>
      <c r="D45" s="57" t="s">
        <v>37</v>
      </c>
      <c r="E45" s="68">
        <v>0.315</v>
      </c>
      <c r="F45" s="69"/>
      <c r="G45" s="60"/>
      <c r="H45" s="61"/>
      <c r="I45" s="60"/>
      <c r="J45" s="62"/>
      <c r="K45" s="63"/>
      <c r="L45" s="64"/>
      <c r="M45" s="63"/>
      <c r="N45" s="54">
        <f>N44*E45</f>
        <v>0</v>
      </c>
      <c r="O45" s="55">
        <f>O44*$E45</f>
        <v>0</v>
      </c>
      <c r="P45" s="70"/>
      <c r="Q45" s="54">
        <f t="shared" si="76"/>
        <v>0</v>
      </c>
      <c r="R45" s="55">
        <f t="shared" si="77"/>
        <v>0</v>
      </c>
      <c r="S45" s="70"/>
      <c r="T45" s="54">
        <f t="shared" si="78"/>
        <v>0</v>
      </c>
      <c r="U45" s="55">
        <f t="shared" ref="U45" si="83">R45*(1+$T$11)</f>
        <v>0</v>
      </c>
      <c r="V45" s="70"/>
      <c r="W45" s="54">
        <f t="shared" ref="W45:X45" si="84">T45*(1+$W$11)</f>
        <v>0</v>
      </c>
      <c r="X45" s="55">
        <f t="shared" si="84"/>
        <v>0</v>
      </c>
      <c r="Y45" s="70"/>
      <c r="Z45" s="54">
        <f t="shared" ref="Z45:AA45" si="85">W45*(1+$Z$11)</f>
        <v>0</v>
      </c>
      <c r="AA45" s="55">
        <f t="shared" si="85"/>
        <v>0</v>
      </c>
      <c r="AB45" s="70"/>
      <c r="AC45" s="66">
        <f>N45+Q45+T45+W45+Z45</f>
        <v>0</v>
      </c>
      <c r="AD45" s="67">
        <f>O45+R45+U45+X45+AA45</f>
        <v>0</v>
      </c>
      <c r="AE45" s="66">
        <f t="shared" si="82"/>
        <v>0</v>
      </c>
    </row>
    <row r="46" spans="1:34" ht="15.75" customHeight="1">
      <c r="A46" s="41"/>
      <c r="B46" s="41"/>
      <c r="C46" s="56"/>
      <c r="D46" s="56"/>
      <c r="E46" s="68"/>
      <c r="F46" s="69"/>
      <c r="G46" s="60"/>
      <c r="H46" s="61"/>
      <c r="I46" s="60"/>
      <c r="J46" s="62"/>
      <c r="K46" s="63"/>
      <c r="L46" s="64"/>
      <c r="M46" s="63"/>
      <c r="N46" s="54"/>
      <c r="O46" s="55"/>
      <c r="P46" s="70"/>
      <c r="Q46" s="54"/>
      <c r="R46" s="55"/>
      <c r="S46" s="70"/>
      <c r="T46" s="54"/>
      <c r="U46" s="55"/>
      <c r="V46" s="70"/>
      <c r="W46" s="54"/>
      <c r="X46" s="55"/>
      <c r="Y46" s="70"/>
      <c r="Z46" s="54"/>
      <c r="AA46" s="55"/>
      <c r="AB46" s="70"/>
      <c r="AC46" s="66"/>
      <c r="AD46" s="67"/>
      <c r="AE46" s="66"/>
    </row>
    <row r="47" spans="1:34" ht="15.75" customHeight="1">
      <c r="A47" s="138" t="s">
        <v>109</v>
      </c>
      <c r="B47" s="41"/>
      <c r="C47" s="65">
        <v>0</v>
      </c>
      <c r="D47" s="56" t="s">
        <v>41</v>
      </c>
      <c r="E47" s="68"/>
      <c r="F47" s="71">
        <v>0</v>
      </c>
      <c r="G47" s="60">
        <f>F47*12</f>
        <v>0</v>
      </c>
      <c r="H47" s="61"/>
      <c r="I47" s="60"/>
      <c r="J47" s="62"/>
      <c r="K47" s="63">
        <f>J47*12</f>
        <v>0</v>
      </c>
      <c r="L47" s="64"/>
      <c r="M47" s="63"/>
      <c r="N47" s="54">
        <f>$C47*$N$11*$F47</f>
        <v>0</v>
      </c>
      <c r="O47" s="55">
        <f>J47*$C47</f>
        <v>0</v>
      </c>
      <c r="P47" s="70"/>
      <c r="Q47" s="54">
        <f t="shared" ref="Q47:Q48" si="86">$N47*(1+$Q$11)</f>
        <v>0</v>
      </c>
      <c r="R47" s="55">
        <f t="shared" ref="R47:R48" si="87">O47*(1+$Q$11)</f>
        <v>0</v>
      </c>
      <c r="S47" s="70"/>
      <c r="T47" s="54">
        <f t="shared" ref="T47:T48" si="88">$N47*(1+$Q$11)</f>
        <v>0</v>
      </c>
      <c r="U47" s="55">
        <f t="shared" ref="U47" si="89">R47*(1+$T$11)</f>
        <v>0</v>
      </c>
      <c r="V47" s="70"/>
      <c r="W47" s="54">
        <f t="shared" ref="W47:X47" si="90">T47*(1+$W$11)</f>
        <v>0</v>
      </c>
      <c r="X47" s="55">
        <f t="shared" si="90"/>
        <v>0</v>
      </c>
      <c r="Y47" s="70"/>
      <c r="Z47" s="54">
        <f t="shared" ref="Z47:AA47" si="91">W47*(1+$Z$11)</f>
        <v>0</v>
      </c>
      <c r="AA47" s="55">
        <f t="shared" si="91"/>
        <v>0</v>
      </c>
      <c r="AB47" s="70"/>
      <c r="AC47" s="66">
        <f>N47+Q47+T47+W47+Z47</f>
        <v>0</v>
      </c>
      <c r="AD47" s="67">
        <f>O47+R47+U47+X47+AA47</f>
        <v>0</v>
      </c>
      <c r="AE47" s="66">
        <f t="shared" ref="AE47:AE48" si="92">AC47+AD47</f>
        <v>0</v>
      </c>
      <c r="AF47" s="5"/>
      <c r="AG47" s="5"/>
      <c r="AH47" s="5"/>
    </row>
    <row r="48" spans="1:34" ht="15.75" customHeight="1">
      <c r="A48" s="56" t="s">
        <v>42</v>
      </c>
      <c r="B48" s="41"/>
      <c r="C48" s="56"/>
      <c r="D48" s="57" t="s">
        <v>37</v>
      </c>
      <c r="E48" s="68">
        <v>0.315</v>
      </c>
      <c r="F48" s="69"/>
      <c r="G48" s="60"/>
      <c r="H48" s="61"/>
      <c r="I48" s="60"/>
      <c r="J48" s="62"/>
      <c r="K48" s="63"/>
      <c r="L48" s="64"/>
      <c r="M48" s="63"/>
      <c r="N48" s="54">
        <f>N47*E48</f>
        <v>0</v>
      </c>
      <c r="O48" s="55">
        <f>O47*$E48</f>
        <v>0</v>
      </c>
      <c r="P48" s="70"/>
      <c r="Q48" s="54">
        <f t="shared" si="86"/>
        <v>0</v>
      </c>
      <c r="R48" s="55">
        <f t="shared" si="87"/>
        <v>0</v>
      </c>
      <c r="S48" s="70"/>
      <c r="T48" s="54">
        <f t="shared" si="88"/>
        <v>0</v>
      </c>
      <c r="U48" s="55">
        <f t="shared" ref="U48" si="93">R48*(1+$T$11)</f>
        <v>0</v>
      </c>
      <c r="V48" s="70"/>
      <c r="W48" s="54">
        <f t="shared" ref="W48:X48" si="94">T48*(1+$W$11)</f>
        <v>0</v>
      </c>
      <c r="X48" s="55">
        <f t="shared" si="94"/>
        <v>0</v>
      </c>
      <c r="Y48" s="70"/>
      <c r="Z48" s="54">
        <f t="shared" ref="Z48:AA48" si="95">W48*(1+$Z$11)</f>
        <v>0</v>
      </c>
      <c r="AA48" s="55">
        <f t="shared" si="95"/>
        <v>0</v>
      </c>
      <c r="AB48" s="70"/>
      <c r="AC48" s="66">
        <f>N48+Q48+T48+W48+Z48</f>
        <v>0</v>
      </c>
      <c r="AD48" s="67">
        <f>O48+R48+U48+X48+AA48</f>
        <v>0</v>
      </c>
      <c r="AE48" s="66">
        <f t="shared" si="92"/>
        <v>0</v>
      </c>
    </row>
    <row r="49" spans="1:34" ht="15.75" customHeight="1">
      <c r="A49" s="41"/>
      <c r="B49" s="41"/>
      <c r="C49" s="56"/>
      <c r="D49" s="56"/>
      <c r="E49" s="68"/>
      <c r="F49" s="69"/>
      <c r="G49" s="60"/>
      <c r="H49" s="61"/>
      <c r="I49" s="60"/>
      <c r="J49" s="62"/>
      <c r="K49" s="63"/>
      <c r="L49" s="64"/>
      <c r="M49" s="63"/>
      <c r="N49" s="54"/>
      <c r="O49" s="55"/>
      <c r="P49" s="70"/>
      <c r="Q49" s="54"/>
      <c r="R49" s="55"/>
      <c r="S49" s="70"/>
      <c r="T49" s="54"/>
      <c r="U49" s="55"/>
      <c r="V49" s="70"/>
      <c r="W49" s="54"/>
      <c r="X49" s="55"/>
      <c r="Y49" s="70"/>
      <c r="Z49" s="54"/>
      <c r="AA49" s="55"/>
      <c r="AB49" s="70"/>
      <c r="AC49" s="66"/>
      <c r="AD49" s="67"/>
      <c r="AE49" s="66"/>
    </row>
    <row r="50" spans="1:34" ht="15.75" customHeight="1">
      <c r="A50" s="138" t="s">
        <v>40</v>
      </c>
      <c r="B50" s="41"/>
      <c r="C50" s="73">
        <v>0</v>
      </c>
      <c r="D50" s="56" t="s">
        <v>41</v>
      </c>
      <c r="E50" s="68"/>
      <c r="F50" s="71">
        <v>0</v>
      </c>
      <c r="G50" s="60">
        <f>F50*12</f>
        <v>0</v>
      </c>
      <c r="H50" s="61"/>
      <c r="I50" s="60"/>
      <c r="J50" s="62"/>
      <c r="K50" s="63">
        <f>J50*12</f>
        <v>0</v>
      </c>
      <c r="L50" s="64"/>
      <c r="M50" s="63"/>
      <c r="N50" s="54">
        <f>$C50*$N$11*$F50</f>
        <v>0</v>
      </c>
      <c r="O50" s="55">
        <f>J50*$C50</f>
        <v>0</v>
      </c>
      <c r="P50" s="70"/>
      <c r="Q50" s="54">
        <f t="shared" ref="Q50:Q51" si="96">$N50*(1+$Q$11)</f>
        <v>0</v>
      </c>
      <c r="R50" s="55">
        <f t="shared" ref="R50:R51" si="97">O50*(1+$Q$11)</f>
        <v>0</v>
      </c>
      <c r="S50" s="70"/>
      <c r="T50" s="54">
        <f t="shared" ref="T50:T51" si="98">$N50*(1+$Q$11)</f>
        <v>0</v>
      </c>
      <c r="U50" s="55">
        <f t="shared" ref="U50" si="99">R50*(1+$T$11)</f>
        <v>0</v>
      </c>
      <c r="V50" s="70"/>
      <c r="W50" s="54">
        <f t="shared" ref="W50:X50" si="100">T50*(1+$W$11)</f>
        <v>0</v>
      </c>
      <c r="X50" s="55">
        <f t="shared" si="100"/>
        <v>0</v>
      </c>
      <c r="Y50" s="70"/>
      <c r="Z50" s="54">
        <f t="shared" ref="Z50:AA50" si="101">W50*(1+$Z$11)</f>
        <v>0</v>
      </c>
      <c r="AA50" s="55">
        <f t="shared" si="101"/>
        <v>0</v>
      </c>
      <c r="AB50" s="70"/>
      <c r="AC50" s="66">
        <f>N50+Q50+T50+W50+Z50</f>
        <v>0</v>
      </c>
      <c r="AD50" s="67">
        <f>O50+R50+U50+X50+AA50</f>
        <v>0</v>
      </c>
      <c r="AE50" s="66">
        <f t="shared" ref="AE50:AE51" si="102">AC50+AD50</f>
        <v>0</v>
      </c>
      <c r="AF50" s="5"/>
      <c r="AG50" s="5"/>
      <c r="AH50" s="5"/>
    </row>
    <row r="51" spans="1:34" ht="15.75" customHeight="1">
      <c r="A51" s="56" t="s">
        <v>42</v>
      </c>
      <c r="B51" s="41"/>
      <c r="C51" s="56"/>
      <c r="D51" s="57" t="s">
        <v>37</v>
      </c>
      <c r="E51" s="68">
        <v>0.315</v>
      </c>
      <c r="F51" s="69"/>
      <c r="G51" s="60"/>
      <c r="H51" s="61"/>
      <c r="I51" s="60"/>
      <c r="J51" s="62"/>
      <c r="K51" s="63"/>
      <c r="L51" s="64"/>
      <c r="M51" s="63"/>
      <c r="N51" s="54">
        <f>N50*E51</f>
        <v>0</v>
      </c>
      <c r="O51" s="55">
        <f>O50*$E51</f>
        <v>0</v>
      </c>
      <c r="P51" s="70"/>
      <c r="Q51" s="54">
        <f t="shared" si="96"/>
        <v>0</v>
      </c>
      <c r="R51" s="55">
        <f t="shared" si="97"/>
        <v>0</v>
      </c>
      <c r="S51" s="70"/>
      <c r="T51" s="54">
        <f t="shared" si="98"/>
        <v>0</v>
      </c>
      <c r="U51" s="55">
        <f t="shared" ref="U51" si="103">R51*(1+$T$11)</f>
        <v>0</v>
      </c>
      <c r="V51" s="70"/>
      <c r="W51" s="54">
        <f t="shared" ref="W51:X51" si="104">T51*(1+$W$11)</f>
        <v>0</v>
      </c>
      <c r="X51" s="55">
        <f t="shared" si="104"/>
        <v>0</v>
      </c>
      <c r="Y51" s="70"/>
      <c r="Z51" s="54">
        <f t="shared" ref="Z51:AA51" si="105">W51*(1+$Z$11)</f>
        <v>0</v>
      </c>
      <c r="AA51" s="55">
        <f t="shared" si="105"/>
        <v>0</v>
      </c>
      <c r="AB51" s="70"/>
      <c r="AC51" s="66">
        <f>N51+Q51+T51+W51+Z51</f>
        <v>0</v>
      </c>
      <c r="AD51" s="67">
        <f>O51+R51+U51+X51+AA51</f>
        <v>0</v>
      </c>
      <c r="AE51" s="66">
        <f t="shared" si="102"/>
        <v>0</v>
      </c>
    </row>
    <row r="52" spans="1:34" ht="15.75" customHeight="1">
      <c r="A52" s="41"/>
      <c r="B52" s="41"/>
      <c r="C52" s="56"/>
      <c r="D52" s="56"/>
      <c r="E52" s="68"/>
      <c r="F52" s="69"/>
      <c r="G52" s="60"/>
      <c r="H52" s="61"/>
      <c r="I52" s="60"/>
      <c r="J52" s="62"/>
      <c r="K52" s="63"/>
      <c r="L52" s="64"/>
      <c r="M52" s="63"/>
      <c r="N52" s="54"/>
      <c r="O52" s="55"/>
      <c r="P52" s="70"/>
      <c r="Q52" s="54"/>
      <c r="R52" s="55"/>
      <c r="S52" s="70"/>
      <c r="T52" s="54"/>
      <c r="U52" s="55"/>
      <c r="V52" s="70"/>
      <c r="W52" s="54"/>
      <c r="X52" s="55"/>
      <c r="Y52" s="70"/>
      <c r="Z52" s="54"/>
      <c r="AA52" s="55"/>
      <c r="AB52" s="70"/>
      <c r="AC52" s="66"/>
      <c r="AD52" s="67"/>
      <c r="AE52" s="66"/>
    </row>
    <row r="53" spans="1:34" ht="15.75" customHeight="1">
      <c r="A53" s="138" t="s">
        <v>43</v>
      </c>
      <c r="B53" s="41"/>
      <c r="C53" s="65"/>
      <c r="D53" s="56" t="s">
        <v>41</v>
      </c>
      <c r="E53" s="68"/>
      <c r="F53" s="71"/>
      <c r="G53" s="60">
        <f>F53*12</f>
        <v>0</v>
      </c>
      <c r="H53" s="61"/>
      <c r="I53" s="60"/>
      <c r="J53" s="62"/>
      <c r="K53" s="63">
        <f>J53*12</f>
        <v>0</v>
      </c>
      <c r="L53" s="64"/>
      <c r="M53" s="63"/>
      <c r="N53" s="54">
        <f>$C53*$N$11*$F53</f>
        <v>0</v>
      </c>
      <c r="O53" s="55">
        <f>J53*$C53</f>
        <v>0</v>
      </c>
      <c r="P53" s="70"/>
      <c r="Q53" s="54">
        <f t="shared" ref="Q53:Q54" si="106">$N53*(1+$Q$11)</f>
        <v>0</v>
      </c>
      <c r="R53" s="55">
        <f t="shared" ref="R53:R54" si="107">O53*(1+$Q$11)</f>
        <v>0</v>
      </c>
      <c r="S53" s="70"/>
      <c r="T53" s="54">
        <f t="shared" ref="T53:T54" si="108">$N53*(1+$Q$11)</f>
        <v>0</v>
      </c>
      <c r="U53" s="55">
        <f t="shared" ref="U53" si="109">R53*(1+$T$11)</f>
        <v>0</v>
      </c>
      <c r="V53" s="70"/>
      <c r="W53" s="54">
        <f t="shared" ref="W53:X53" si="110">T53*(1+$W$11)</f>
        <v>0</v>
      </c>
      <c r="X53" s="55">
        <f t="shared" si="110"/>
        <v>0</v>
      </c>
      <c r="Y53" s="70"/>
      <c r="Z53" s="54">
        <f t="shared" ref="Z53:AA53" si="111">W53*(1+$Z$11)</f>
        <v>0</v>
      </c>
      <c r="AA53" s="55">
        <f t="shared" si="111"/>
        <v>0</v>
      </c>
      <c r="AB53" s="70"/>
      <c r="AC53" s="66">
        <f>N53+Q53+T53+W53+Z53</f>
        <v>0</v>
      </c>
      <c r="AD53" s="67">
        <f>O53+R53+U53+X53+AA53</f>
        <v>0</v>
      </c>
      <c r="AE53" s="66">
        <f t="shared" ref="AE53:AE54" si="112">AC53+AD53</f>
        <v>0</v>
      </c>
    </row>
    <row r="54" spans="1:34" ht="15.75" customHeight="1">
      <c r="A54" s="56" t="s">
        <v>42</v>
      </c>
      <c r="B54" s="41"/>
      <c r="C54" s="56"/>
      <c r="D54" s="57" t="s">
        <v>37</v>
      </c>
      <c r="E54" s="68">
        <v>0.315</v>
      </c>
      <c r="F54" s="69"/>
      <c r="G54" s="60"/>
      <c r="H54" s="61"/>
      <c r="I54" s="60"/>
      <c r="J54" s="62"/>
      <c r="K54" s="63"/>
      <c r="L54" s="64"/>
      <c r="M54" s="63"/>
      <c r="N54" s="54">
        <f>N53*E54</f>
        <v>0</v>
      </c>
      <c r="O54" s="55">
        <f>O53*$E54</f>
        <v>0</v>
      </c>
      <c r="P54" s="70"/>
      <c r="Q54" s="54">
        <f t="shared" si="106"/>
        <v>0</v>
      </c>
      <c r="R54" s="55">
        <f t="shared" si="107"/>
        <v>0</v>
      </c>
      <c r="S54" s="70"/>
      <c r="T54" s="54">
        <f t="shared" si="108"/>
        <v>0</v>
      </c>
      <c r="U54" s="55">
        <f>R54*(1+$T$11)</f>
        <v>0</v>
      </c>
      <c r="V54" s="70"/>
      <c r="W54" s="54">
        <f t="shared" ref="W54:X54" si="113">T54*(1+$W$11)</f>
        <v>0</v>
      </c>
      <c r="X54" s="55">
        <f t="shared" si="113"/>
        <v>0</v>
      </c>
      <c r="Y54" s="70"/>
      <c r="Z54" s="54">
        <f t="shared" ref="Z54:AA54" si="114">W54*(1+$Z$11)</f>
        <v>0</v>
      </c>
      <c r="AA54" s="55">
        <f t="shared" si="114"/>
        <v>0</v>
      </c>
      <c r="AB54" s="70"/>
      <c r="AC54" s="66">
        <f>N54+Q54+T54+W54+Z54</f>
        <v>0</v>
      </c>
      <c r="AD54" s="67">
        <f>O54+R54+U54+X54+AA54</f>
        <v>0</v>
      </c>
      <c r="AE54" s="66">
        <f t="shared" si="112"/>
        <v>0</v>
      </c>
    </row>
    <row r="55" spans="1:34" ht="15.75" customHeight="1">
      <c r="A55" s="56"/>
      <c r="B55" s="41"/>
      <c r="C55" s="56"/>
      <c r="D55" s="57"/>
      <c r="E55" s="68"/>
      <c r="F55" s="69"/>
      <c r="G55" s="60"/>
      <c r="H55" s="61"/>
      <c r="I55" s="60"/>
      <c r="J55" s="62"/>
      <c r="K55" s="63"/>
      <c r="L55" s="64"/>
      <c r="M55" s="63"/>
      <c r="N55" s="54"/>
      <c r="O55" s="55"/>
      <c r="P55" s="70"/>
      <c r="Q55" s="54"/>
      <c r="R55" s="55"/>
      <c r="S55" s="70"/>
      <c r="T55" s="54"/>
      <c r="U55" s="55"/>
      <c r="V55" s="70"/>
      <c r="W55" s="54"/>
      <c r="X55" s="55"/>
      <c r="Y55" s="70"/>
      <c r="Z55" s="54"/>
      <c r="AA55" s="55"/>
      <c r="AB55" s="70"/>
      <c r="AC55" s="66"/>
      <c r="AD55" s="67"/>
      <c r="AE55" s="66"/>
    </row>
    <row r="56" spans="1:34" ht="15.75" customHeight="1">
      <c r="A56" s="138" t="s">
        <v>114</v>
      </c>
      <c r="B56" s="41"/>
      <c r="C56" s="65"/>
      <c r="D56" s="39" t="s">
        <v>35</v>
      </c>
      <c r="E56" s="68"/>
      <c r="F56" s="71"/>
      <c r="G56" s="60">
        <f>F56*12</f>
        <v>0</v>
      </c>
      <c r="H56" s="61"/>
      <c r="I56" s="60"/>
      <c r="J56" s="62"/>
      <c r="K56" s="63">
        <f>J56*12</f>
        <v>0</v>
      </c>
      <c r="L56" s="64"/>
      <c r="M56" s="63"/>
      <c r="N56" s="54">
        <f>$C56*$N$11*$F56</f>
        <v>0</v>
      </c>
      <c r="O56" s="55">
        <f>J56*$C56</f>
        <v>0</v>
      </c>
      <c r="P56" s="70"/>
      <c r="Q56" s="54">
        <f t="shared" ref="Q56:Q63" si="115">$N56*(1+$Q$11)</f>
        <v>0</v>
      </c>
      <c r="R56" s="55">
        <f t="shared" ref="R56:R57" si="116">O56*(1+$Q$11)</f>
        <v>0</v>
      </c>
      <c r="S56" s="70"/>
      <c r="T56" s="54">
        <f t="shared" ref="T56:T63" si="117">$N56*(1+$Q$11)</f>
        <v>0</v>
      </c>
      <c r="U56" s="55">
        <f t="shared" ref="U56" si="118">R56*(1+$T$11)</f>
        <v>0</v>
      </c>
      <c r="V56" s="70"/>
      <c r="W56" s="54">
        <f t="shared" ref="W56:X56" si="119">T56*(1+$W$11)</f>
        <v>0</v>
      </c>
      <c r="X56" s="55">
        <f t="shared" si="119"/>
        <v>0</v>
      </c>
      <c r="Y56" s="70"/>
      <c r="Z56" s="54">
        <f t="shared" ref="Z56:AA56" si="120">W56*(1+$Z$11)</f>
        <v>0</v>
      </c>
      <c r="AA56" s="55">
        <f t="shared" si="120"/>
        <v>0</v>
      </c>
      <c r="AB56" s="70"/>
      <c r="AC56" s="66">
        <f>N56+Q56+T56+W56+Z56</f>
        <v>0</v>
      </c>
      <c r="AD56" s="67">
        <f>O56+R56+U56+X56+AA56</f>
        <v>0</v>
      </c>
      <c r="AE56" s="66">
        <f t="shared" ref="AE56:AE57" si="121">AC56+AD56</f>
        <v>0</v>
      </c>
    </row>
    <row r="57" spans="1:34" ht="15.75" customHeight="1">
      <c r="A57" s="56" t="s">
        <v>42</v>
      </c>
      <c r="B57" s="41"/>
      <c r="C57" s="56"/>
      <c r="D57" s="57" t="s">
        <v>37</v>
      </c>
      <c r="E57" s="68">
        <v>4.5999999999999999E-2</v>
      </c>
      <c r="F57" s="69"/>
      <c r="G57" s="60"/>
      <c r="H57" s="61"/>
      <c r="I57" s="60"/>
      <c r="J57" s="62"/>
      <c r="K57" s="63"/>
      <c r="L57" s="64"/>
      <c r="M57" s="63"/>
      <c r="N57" s="54">
        <f>N56*E57</f>
        <v>0</v>
      </c>
      <c r="O57" s="55">
        <f>O56*$E57</f>
        <v>0</v>
      </c>
      <c r="P57" s="70"/>
      <c r="Q57" s="54">
        <f t="shared" si="115"/>
        <v>0</v>
      </c>
      <c r="R57" s="55">
        <f t="shared" si="116"/>
        <v>0</v>
      </c>
      <c r="S57" s="70"/>
      <c r="T57" s="54">
        <f t="shared" si="117"/>
        <v>0</v>
      </c>
      <c r="U57" s="55">
        <f t="shared" ref="U57" si="122">R57*(1+$T$11)</f>
        <v>0</v>
      </c>
      <c r="V57" s="70"/>
      <c r="W57" s="54">
        <f t="shared" ref="W57:X57" si="123">T57*(1+$W$11)</f>
        <v>0</v>
      </c>
      <c r="X57" s="55">
        <f t="shared" si="123"/>
        <v>0</v>
      </c>
      <c r="Y57" s="70"/>
      <c r="Z57" s="54">
        <f t="shared" ref="Z57:AA57" si="124">W57*(1+$Z$11)</f>
        <v>0</v>
      </c>
      <c r="AA57" s="55">
        <f t="shared" si="124"/>
        <v>0</v>
      </c>
      <c r="AB57" s="70"/>
      <c r="AC57" s="66">
        <f>N57+Q57+T57+W57+Z57</f>
        <v>0</v>
      </c>
      <c r="AD57" s="67">
        <f>O57+R57+U57+X57+AA57</f>
        <v>0</v>
      </c>
      <c r="AE57" s="66">
        <f t="shared" si="121"/>
        <v>0</v>
      </c>
    </row>
    <row r="58" spans="1:34" ht="15" customHeight="1">
      <c r="A58" s="56"/>
      <c r="B58" s="41"/>
      <c r="C58" s="56"/>
      <c r="D58" s="57"/>
      <c r="E58" s="68"/>
      <c r="F58" s="69"/>
      <c r="G58" s="60"/>
      <c r="H58" s="61"/>
      <c r="I58" s="60"/>
      <c r="J58" s="62"/>
      <c r="K58" s="63"/>
      <c r="L58" s="64"/>
      <c r="M58" s="63"/>
      <c r="N58" s="54"/>
      <c r="O58" s="55"/>
      <c r="P58" s="70"/>
      <c r="Q58" s="54"/>
      <c r="R58" s="55"/>
      <c r="S58" s="70"/>
      <c r="T58" s="54"/>
      <c r="U58" s="55"/>
      <c r="V58" s="70"/>
      <c r="W58" s="54"/>
      <c r="X58" s="55"/>
      <c r="Y58" s="70"/>
      <c r="Z58" s="54"/>
      <c r="AA58" s="55"/>
      <c r="AB58" s="70"/>
      <c r="AC58" s="66"/>
      <c r="AD58" s="67"/>
      <c r="AE58" s="66"/>
    </row>
    <row r="59" spans="1:34" ht="15.75" customHeight="1">
      <c r="A59" s="138" t="s">
        <v>114</v>
      </c>
      <c r="B59" s="41"/>
      <c r="C59" s="65">
        <v>0</v>
      </c>
      <c r="D59" s="39" t="s">
        <v>35</v>
      </c>
      <c r="E59" s="68"/>
      <c r="F59" s="71">
        <v>0</v>
      </c>
      <c r="G59" s="60">
        <f>F59*12</f>
        <v>0</v>
      </c>
      <c r="H59" s="61"/>
      <c r="I59" s="60"/>
      <c r="J59" s="62"/>
      <c r="K59" s="63">
        <f>J59*12</f>
        <v>0</v>
      </c>
      <c r="L59" s="64"/>
      <c r="M59" s="63"/>
      <c r="N59" s="54">
        <f>$C59*$N$11*$F59</f>
        <v>0</v>
      </c>
      <c r="O59" s="55">
        <f>J59*$C59</f>
        <v>0</v>
      </c>
      <c r="P59" s="70"/>
      <c r="Q59" s="54">
        <f t="shared" si="115"/>
        <v>0</v>
      </c>
      <c r="R59" s="55">
        <f t="shared" ref="R59:R60" si="125">O59*(1+$Q$11)</f>
        <v>0</v>
      </c>
      <c r="S59" s="70"/>
      <c r="T59" s="54">
        <f t="shared" si="117"/>
        <v>0</v>
      </c>
      <c r="U59" s="55">
        <f t="shared" ref="U59:U60" si="126">R59*(1+$T$11)</f>
        <v>0</v>
      </c>
      <c r="V59" s="70"/>
      <c r="W59" s="54">
        <f t="shared" ref="W59:W60" si="127">T59*(1+$W$11)</f>
        <v>0</v>
      </c>
      <c r="X59" s="55">
        <f t="shared" ref="X59:X60" si="128">U59*(1+$W$11)</f>
        <v>0</v>
      </c>
      <c r="Y59" s="70"/>
      <c r="Z59" s="54">
        <f t="shared" ref="Z59:Z60" si="129">W59*(1+$Z$11)</f>
        <v>0</v>
      </c>
      <c r="AA59" s="55">
        <f t="shared" ref="AA59:AA60" si="130">X59*(1+$Z$11)</f>
        <v>0</v>
      </c>
      <c r="AB59" s="70"/>
      <c r="AC59" s="66">
        <f>N59+Q59+T59+W59+Z59</f>
        <v>0</v>
      </c>
      <c r="AD59" s="67">
        <f>O59+R59+U59+X59+AA59</f>
        <v>0</v>
      </c>
      <c r="AE59" s="66">
        <f t="shared" ref="AE59:AE60" si="131">AC59+AD59</f>
        <v>0</v>
      </c>
    </row>
    <row r="60" spans="1:34" ht="15.75" customHeight="1">
      <c r="A60" s="56" t="s">
        <v>42</v>
      </c>
      <c r="B60" s="41"/>
      <c r="C60" s="56"/>
      <c r="D60" s="57" t="s">
        <v>37</v>
      </c>
      <c r="E60" s="68">
        <v>4.5999999999999999E-2</v>
      </c>
      <c r="F60" s="69"/>
      <c r="G60" s="60"/>
      <c r="H60" s="61"/>
      <c r="I60" s="60"/>
      <c r="J60" s="62"/>
      <c r="K60" s="63"/>
      <c r="L60" s="64"/>
      <c r="M60" s="63"/>
      <c r="N60" s="54">
        <f>N59*E60</f>
        <v>0</v>
      </c>
      <c r="O60" s="55">
        <f>O59*$E60</f>
        <v>0</v>
      </c>
      <c r="P60" s="70"/>
      <c r="Q60" s="54">
        <f t="shared" si="115"/>
        <v>0</v>
      </c>
      <c r="R60" s="55">
        <f t="shared" si="125"/>
        <v>0</v>
      </c>
      <c r="S60" s="70"/>
      <c r="T60" s="54">
        <f t="shared" si="117"/>
        <v>0</v>
      </c>
      <c r="U60" s="55">
        <f t="shared" si="126"/>
        <v>0</v>
      </c>
      <c r="V60" s="70"/>
      <c r="W60" s="54">
        <f t="shared" si="127"/>
        <v>0</v>
      </c>
      <c r="X60" s="55">
        <f t="shared" si="128"/>
        <v>0</v>
      </c>
      <c r="Y60" s="70"/>
      <c r="Z60" s="54">
        <f t="shared" si="129"/>
        <v>0</v>
      </c>
      <c r="AA60" s="55">
        <f t="shared" si="130"/>
        <v>0</v>
      </c>
      <c r="AB60" s="70"/>
      <c r="AC60" s="66">
        <f>N60+Q60+T60+W60+Z60</f>
        <v>0</v>
      </c>
      <c r="AD60" s="67">
        <f>O60+R60+U60+X60+AA60</f>
        <v>0</v>
      </c>
      <c r="AE60" s="66">
        <f t="shared" si="131"/>
        <v>0</v>
      </c>
    </row>
    <row r="61" spans="1:34" ht="15.75" customHeight="1">
      <c r="A61" s="56"/>
      <c r="B61" s="41"/>
      <c r="C61" s="56"/>
      <c r="D61" s="57"/>
      <c r="E61" s="68"/>
      <c r="F61" s="69"/>
      <c r="G61" s="60"/>
      <c r="H61" s="61"/>
      <c r="I61" s="60"/>
      <c r="J61" s="62"/>
      <c r="K61" s="63"/>
      <c r="L61" s="64"/>
      <c r="M61" s="63"/>
      <c r="N61" s="54"/>
      <c r="O61" s="55"/>
      <c r="P61" s="70"/>
      <c r="Q61" s="54"/>
      <c r="R61" s="55"/>
      <c r="S61" s="70"/>
      <c r="T61" s="54"/>
      <c r="U61" s="55"/>
      <c r="V61" s="70"/>
      <c r="W61" s="54"/>
      <c r="X61" s="55"/>
      <c r="Y61" s="70"/>
      <c r="Z61" s="54"/>
      <c r="AA61" s="55"/>
      <c r="AB61" s="70"/>
      <c r="AC61" s="66"/>
      <c r="AD61" s="67"/>
      <c r="AE61" s="66"/>
    </row>
    <row r="62" spans="1:34" ht="15.75" customHeight="1">
      <c r="A62" s="138" t="s">
        <v>114</v>
      </c>
      <c r="B62" s="41"/>
      <c r="C62" s="65">
        <v>0</v>
      </c>
      <c r="D62" s="39" t="s">
        <v>35</v>
      </c>
      <c r="E62" s="68"/>
      <c r="F62" s="71">
        <v>0</v>
      </c>
      <c r="G62" s="60">
        <f>F62*12</f>
        <v>0</v>
      </c>
      <c r="H62" s="61"/>
      <c r="I62" s="60"/>
      <c r="J62" s="62"/>
      <c r="K62" s="63">
        <f>J62*12</f>
        <v>0</v>
      </c>
      <c r="L62" s="64"/>
      <c r="M62" s="63"/>
      <c r="N62" s="54">
        <f>$C62*$N$11*$F62</f>
        <v>0</v>
      </c>
      <c r="O62" s="55">
        <f>J62*$C62</f>
        <v>0</v>
      </c>
      <c r="P62" s="70"/>
      <c r="Q62" s="54">
        <f t="shared" si="115"/>
        <v>0</v>
      </c>
      <c r="R62" s="55">
        <f t="shared" ref="R62:R63" si="132">O62*(1+$Q$11)</f>
        <v>0</v>
      </c>
      <c r="S62" s="70"/>
      <c r="T62" s="54">
        <f t="shared" si="117"/>
        <v>0</v>
      </c>
      <c r="U62" s="55">
        <f t="shared" ref="U62:U63" si="133">R62*(1+$T$11)</f>
        <v>0</v>
      </c>
      <c r="V62" s="70"/>
      <c r="W62" s="54">
        <f t="shared" ref="W62:W63" si="134">T62*(1+$W$11)</f>
        <v>0</v>
      </c>
      <c r="X62" s="55">
        <f t="shared" ref="X62:X63" si="135">U62*(1+$W$11)</f>
        <v>0</v>
      </c>
      <c r="Y62" s="70"/>
      <c r="Z62" s="54">
        <f t="shared" ref="Z62:Z63" si="136">W62*(1+$Z$11)</f>
        <v>0</v>
      </c>
      <c r="AA62" s="55">
        <f t="shared" ref="AA62:AA63" si="137">X62*(1+$Z$11)</f>
        <v>0</v>
      </c>
      <c r="AB62" s="70"/>
      <c r="AC62" s="66">
        <f>N62+Q62+T62+W62+Z62</f>
        <v>0</v>
      </c>
      <c r="AD62" s="67">
        <f>O62+R62+U62+X62+AA62</f>
        <v>0</v>
      </c>
      <c r="AE62" s="66">
        <f t="shared" ref="AE62:AE63" si="138">AC62+AD62</f>
        <v>0</v>
      </c>
    </row>
    <row r="63" spans="1:34" ht="15.75" customHeight="1">
      <c r="A63" s="56" t="s">
        <v>42</v>
      </c>
      <c r="B63" s="41"/>
      <c r="C63" s="56"/>
      <c r="D63" s="57" t="s">
        <v>37</v>
      </c>
      <c r="E63" s="68">
        <v>4.5999999999999999E-2</v>
      </c>
      <c r="F63" s="69"/>
      <c r="G63" s="60"/>
      <c r="H63" s="61"/>
      <c r="I63" s="60"/>
      <c r="J63" s="62"/>
      <c r="K63" s="63"/>
      <c r="L63" s="64"/>
      <c r="M63" s="63"/>
      <c r="N63" s="54">
        <f>N62*E63</f>
        <v>0</v>
      </c>
      <c r="O63" s="55">
        <f>O62*$E63</f>
        <v>0</v>
      </c>
      <c r="P63" s="70"/>
      <c r="Q63" s="54">
        <f t="shared" si="115"/>
        <v>0</v>
      </c>
      <c r="R63" s="55">
        <f t="shared" si="132"/>
        <v>0</v>
      </c>
      <c r="S63" s="70"/>
      <c r="T63" s="54">
        <f t="shared" si="117"/>
        <v>0</v>
      </c>
      <c r="U63" s="55">
        <f t="shared" si="133"/>
        <v>0</v>
      </c>
      <c r="V63" s="70"/>
      <c r="W63" s="54">
        <f t="shared" si="134"/>
        <v>0</v>
      </c>
      <c r="X63" s="55">
        <f t="shared" si="135"/>
        <v>0</v>
      </c>
      <c r="Y63" s="70"/>
      <c r="Z63" s="54">
        <f t="shared" si="136"/>
        <v>0</v>
      </c>
      <c r="AA63" s="55">
        <f t="shared" si="137"/>
        <v>0</v>
      </c>
      <c r="AB63" s="70"/>
      <c r="AC63" s="66">
        <f>N63+Q63+T63+W63+Z63</f>
        <v>0</v>
      </c>
      <c r="AD63" s="67">
        <f>O63+R63+U63+X63+AA63</f>
        <v>0</v>
      </c>
      <c r="AE63" s="66">
        <f t="shared" si="138"/>
        <v>0</v>
      </c>
    </row>
    <row r="64" spans="1:34" ht="15.75" customHeight="1">
      <c r="A64" s="56"/>
      <c r="B64" s="41"/>
      <c r="C64" s="56"/>
      <c r="D64" s="57"/>
      <c r="E64" s="68"/>
      <c r="F64" s="69"/>
      <c r="G64" s="60"/>
      <c r="H64" s="61"/>
      <c r="I64" s="60"/>
      <c r="J64" s="62"/>
      <c r="K64" s="63"/>
      <c r="L64" s="64"/>
      <c r="M64" s="63"/>
      <c r="N64" s="54"/>
      <c r="O64" s="55"/>
      <c r="P64" s="70"/>
      <c r="Q64" s="54"/>
      <c r="R64" s="55"/>
      <c r="S64" s="70"/>
      <c r="T64" s="54"/>
      <c r="U64" s="55"/>
      <c r="V64" s="70"/>
      <c r="W64" s="54"/>
      <c r="X64" s="55"/>
      <c r="Y64" s="70"/>
      <c r="Z64" s="54"/>
      <c r="AA64" s="55"/>
      <c r="AB64" s="70"/>
      <c r="AC64" s="66"/>
      <c r="AD64" s="67"/>
      <c r="AE64" s="66"/>
    </row>
    <row r="65" spans="1:31" ht="15.75" customHeight="1">
      <c r="A65" s="138" t="s">
        <v>114</v>
      </c>
      <c r="B65" s="41"/>
      <c r="C65" s="65"/>
      <c r="D65" s="147" t="s">
        <v>39</v>
      </c>
      <c r="E65" s="68"/>
      <c r="F65" s="71"/>
      <c r="G65" s="60">
        <f>F65*12</f>
        <v>0</v>
      </c>
      <c r="H65" s="61"/>
      <c r="I65" s="60"/>
      <c r="J65" s="62"/>
      <c r="K65" s="63">
        <f>J65*12</f>
        <v>0</v>
      </c>
      <c r="L65" s="64"/>
      <c r="M65" s="63"/>
      <c r="N65" s="54">
        <f>$C65*$N$11*$F65</f>
        <v>0</v>
      </c>
      <c r="O65" s="55">
        <f>J65*$C65</f>
        <v>0</v>
      </c>
      <c r="P65" s="70"/>
      <c r="Q65" s="54">
        <f t="shared" ref="Q65:Q72" si="139">$N65*(1+$Q$11)</f>
        <v>0</v>
      </c>
      <c r="R65" s="55">
        <f t="shared" ref="R65:R66" si="140">O65*(1+$Q$11)</f>
        <v>0</v>
      </c>
      <c r="S65" s="70"/>
      <c r="T65" s="54">
        <f t="shared" ref="T65:T72" si="141">$N65*(1+$Q$11)</f>
        <v>0</v>
      </c>
      <c r="U65" s="55">
        <f t="shared" ref="U65" si="142">R65*(1+$T$11)</f>
        <v>0</v>
      </c>
      <c r="V65" s="70"/>
      <c r="W65" s="54">
        <f t="shared" ref="W65:X65" si="143">T65*(1+$W$11)</f>
        <v>0</v>
      </c>
      <c r="X65" s="55">
        <f t="shared" si="143"/>
        <v>0</v>
      </c>
      <c r="Y65" s="70"/>
      <c r="Z65" s="54">
        <f t="shared" ref="Z65:AA65" si="144">W65*(1+$Z$11)</f>
        <v>0</v>
      </c>
      <c r="AA65" s="55">
        <f t="shared" si="144"/>
        <v>0</v>
      </c>
      <c r="AB65" s="70"/>
      <c r="AC65" s="66">
        <f>N65+Q65+T65+W65+Z65</f>
        <v>0</v>
      </c>
      <c r="AD65" s="67">
        <f>O65+R65+U65+X65+AA65</f>
        <v>0</v>
      </c>
      <c r="AE65" s="66">
        <f t="shared" ref="AE65:AE66" si="145">AC65+AD65</f>
        <v>0</v>
      </c>
    </row>
    <row r="66" spans="1:31" ht="15.75" customHeight="1">
      <c r="A66" s="56" t="s">
        <v>42</v>
      </c>
      <c r="B66" s="41"/>
      <c r="D66" s="57" t="s">
        <v>37</v>
      </c>
      <c r="E66" s="68">
        <v>4.5999999999999999E-2</v>
      </c>
      <c r="F66" s="69"/>
      <c r="G66" s="60"/>
      <c r="H66" s="61"/>
      <c r="I66" s="60"/>
      <c r="J66" s="62"/>
      <c r="K66" s="63"/>
      <c r="L66" s="64"/>
      <c r="M66" s="63"/>
      <c r="N66" s="54">
        <f>$C65*$E66</f>
        <v>0</v>
      </c>
      <c r="O66" s="55">
        <f>O65*$E66</f>
        <v>0</v>
      </c>
      <c r="P66" s="70"/>
      <c r="Q66" s="54">
        <f t="shared" si="139"/>
        <v>0</v>
      </c>
      <c r="R66" s="55">
        <f t="shared" si="140"/>
        <v>0</v>
      </c>
      <c r="S66" s="70"/>
      <c r="T66" s="54">
        <f t="shared" si="141"/>
        <v>0</v>
      </c>
      <c r="U66" s="55">
        <f t="shared" ref="U66" si="146">R66*(1+$T$11)</f>
        <v>0</v>
      </c>
      <c r="V66" s="70"/>
      <c r="W66" s="54">
        <f t="shared" ref="W66:X66" si="147">T66*(1+$W$11)</f>
        <v>0</v>
      </c>
      <c r="X66" s="55">
        <f t="shared" si="147"/>
        <v>0</v>
      </c>
      <c r="Y66" s="70"/>
      <c r="Z66" s="54">
        <f t="shared" ref="Z66:AA66" si="148">W66*(1+$Z$11)</f>
        <v>0</v>
      </c>
      <c r="AA66" s="55">
        <f t="shared" si="148"/>
        <v>0</v>
      </c>
      <c r="AB66" s="70"/>
      <c r="AC66" s="66">
        <f>N66+Q66+T66+W66+Z66</f>
        <v>0</v>
      </c>
      <c r="AD66" s="67">
        <f>O66+R66+U66+X66+AA66</f>
        <v>0</v>
      </c>
      <c r="AE66" s="66">
        <f t="shared" si="145"/>
        <v>0</v>
      </c>
    </row>
    <row r="67" spans="1:31" ht="15.75" customHeight="1">
      <c r="A67" s="41"/>
      <c r="B67" s="41"/>
      <c r="C67" s="56"/>
      <c r="D67" s="56"/>
      <c r="E67" s="68"/>
      <c r="F67" s="69"/>
      <c r="G67" s="60"/>
      <c r="H67" s="61"/>
      <c r="I67" s="60"/>
      <c r="J67" s="62"/>
      <c r="K67" s="63"/>
      <c r="L67" s="64"/>
      <c r="M67" s="63"/>
      <c r="N67" s="54"/>
      <c r="O67" s="55"/>
      <c r="P67" s="70"/>
      <c r="Q67" s="54"/>
      <c r="R67" s="55"/>
      <c r="S67" s="70"/>
      <c r="T67" s="54"/>
      <c r="U67" s="55"/>
      <c r="V67" s="70"/>
      <c r="W67" s="54"/>
      <c r="X67" s="55"/>
      <c r="Y67" s="70"/>
      <c r="Z67" s="54"/>
      <c r="AA67" s="55"/>
      <c r="AB67" s="70"/>
      <c r="AC67" s="66"/>
      <c r="AD67" s="67"/>
      <c r="AE67" s="66"/>
    </row>
    <row r="68" spans="1:31" ht="15.75" customHeight="1">
      <c r="A68" s="138" t="s">
        <v>114</v>
      </c>
      <c r="B68" s="41"/>
      <c r="C68" s="65">
        <v>0</v>
      </c>
      <c r="D68" s="147" t="s">
        <v>39</v>
      </c>
      <c r="E68" s="68"/>
      <c r="F68" s="71">
        <v>0</v>
      </c>
      <c r="G68" s="60">
        <f>F68*12</f>
        <v>0</v>
      </c>
      <c r="H68" s="61"/>
      <c r="I68" s="60"/>
      <c r="J68" s="62"/>
      <c r="K68" s="63">
        <f>J68*12</f>
        <v>0</v>
      </c>
      <c r="L68" s="64"/>
      <c r="M68" s="63"/>
      <c r="N68" s="54">
        <f>$C68*$N$11*$F68</f>
        <v>0</v>
      </c>
      <c r="O68" s="55">
        <f>J68*$C68</f>
        <v>0</v>
      </c>
      <c r="P68" s="70"/>
      <c r="Q68" s="54">
        <f t="shared" si="139"/>
        <v>0</v>
      </c>
      <c r="R68" s="55">
        <f t="shared" ref="R68:R69" si="149">O68*(1+$Q$11)</f>
        <v>0</v>
      </c>
      <c r="S68" s="70"/>
      <c r="T68" s="54">
        <f t="shared" si="141"/>
        <v>0</v>
      </c>
      <c r="U68" s="55">
        <f t="shared" ref="U68:U69" si="150">R68*(1+$T$11)</f>
        <v>0</v>
      </c>
      <c r="V68" s="70"/>
      <c r="W68" s="54">
        <f t="shared" ref="W68:W69" si="151">T68*(1+$W$11)</f>
        <v>0</v>
      </c>
      <c r="X68" s="55">
        <f t="shared" ref="X68:X69" si="152">U68*(1+$W$11)</f>
        <v>0</v>
      </c>
      <c r="Y68" s="70"/>
      <c r="Z68" s="54">
        <f t="shared" ref="Z68:Z69" si="153">W68*(1+$Z$11)</f>
        <v>0</v>
      </c>
      <c r="AA68" s="55">
        <f t="shared" ref="AA68:AA69" si="154">X68*(1+$Z$11)</f>
        <v>0</v>
      </c>
      <c r="AB68" s="70"/>
      <c r="AC68" s="66">
        <f>N68+Q68+T68+W68+Z68</f>
        <v>0</v>
      </c>
      <c r="AD68" s="67">
        <f>O68+R68+U68+X68+AA68</f>
        <v>0</v>
      </c>
      <c r="AE68" s="66">
        <f t="shared" ref="AE68:AE69" si="155">AC68+AD68</f>
        <v>0</v>
      </c>
    </row>
    <row r="69" spans="1:31" ht="15.75" customHeight="1">
      <c r="A69" s="56" t="s">
        <v>42</v>
      </c>
      <c r="B69" s="41"/>
      <c r="D69" s="57" t="s">
        <v>37</v>
      </c>
      <c r="E69" s="68">
        <v>4.5999999999999999E-2</v>
      </c>
      <c r="F69" s="69"/>
      <c r="G69" s="60"/>
      <c r="H69" s="61"/>
      <c r="I69" s="60"/>
      <c r="J69" s="62"/>
      <c r="K69" s="63"/>
      <c r="L69" s="64"/>
      <c r="M69" s="63"/>
      <c r="N69" s="54">
        <f>$C68*$E69</f>
        <v>0</v>
      </c>
      <c r="O69" s="55">
        <f>O68*$E69</f>
        <v>0</v>
      </c>
      <c r="P69" s="70"/>
      <c r="Q69" s="54">
        <f t="shared" si="139"/>
        <v>0</v>
      </c>
      <c r="R69" s="55">
        <f t="shared" si="149"/>
        <v>0</v>
      </c>
      <c r="S69" s="70"/>
      <c r="T69" s="54">
        <f t="shared" si="141"/>
        <v>0</v>
      </c>
      <c r="U69" s="55">
        <f t="shared" si="150"/>
        <v>0</v>
      </c>
      <c r="V69" s="70"/>
      <c r="W69" s="54">
        <f t="shared" si="151"/>
        <v>0</v>
      </c>
      <c r="X69" s="55">
        <f t="shared" si="152"/>
        <v>0</v>
      </c>
      <c r="Y69" s="70"/>
      <c r="Z69" s="54">
        <f t="shared" si="153"/>
        <v>0</v>
      </c>
      <c r="AA69" s="55">
        <f t="shared" si="154"/>
        <v>0</v>
      </c>
      <c r="AB69" s="70"/>
      <c r="AC69" s="66">
        <f>N69+Q69+T69+W69+Z69</f>
        <v>0</v>
      </c>
      <c r="AD69" s="67">
        <f>O69+R69+U69+X69+AA69</f>
        <v>0</v>
      </c>
      <c r="AE69" s="66">
        <f t="shared" si="155"/>
        <v>0</v>
      </c>
    </row>
    <row r="70" spans="1:31" ht="15.75" customHeight="1">
      <c r="A70" s="41"/>
      <c r="B70" s="41"/>
      <c r="C70" s="56"/>
      <c r="D70" s="56"/>
      <c r="E70" s="68"/>
      <c r="F70" s="69"/>
      <c r="G70" s="60"/>
      <c r="H70" s="61"/>
      <c r="I70" s="60"/>
      <c r="J70" s="62"/>
      <c r="K70" s="63"/>
      <c r="L70" s="64"/>
      <c r="M70" s="63"/>
      <c r="N70" s="54"/>
      <c r="O70" s="55"/>
      <c r="P70" s="70"/>
      <c r="Q70" s="54"/>
      <c r="R70" s="55"/>
      <c r="S70" s="70"/>
      <c r="T70" s="54"/>
      <c r="U70" s="55"/>
      <c r="V70" s="70"/>
      <c r="W70" s="54"/>
      <c r="X70" s="55"/>
      <c r="Y70" s="70"/>
      <c r="Z70" s="54"/>
      <c r="AA70" s="55"/>
      <c r="AB70" s="70"/>
      <c r="AC70" s="66"/>
      <c r="AD70" s="67"/>
      <c r="AE70" s="66"/>
    </row>
    <row r="71" spans="1:31" ht="15.75" customHeight="1">
      <c r="A71" s="138" t="s">
        <v>114</v>
      </c>
      <c r="B71" s="41"/>
      <c r="C71" s="65">
        <v>0</v>
      </c>
      <c r="D71" s="147" t="s">
        <v>39</v>
      </c>
      <c r="E71" s="68"/>
      <c r="F71" s="71">
        <v>0</v>
      </c>
      <c r="G71" s="60">
        <f>F71*12</f>
        <v>0</v>
      </c>
      <c r="H71" s="61"/>
      <c r="I71" s="60"/>
      <c r="J71" s="62"/>
      <c r="K71" s="63">
        <f>J71*12</f>
        <v>0</v>
      </c>
      <c r="L71" s="64"/>
      <c r="M71" s="63"/>
      <c r="N71" s="54">
        <f>$C71*$N$11*$F71</f>
        <v>0</v>
      </c>
      <c r="O71" s="55">
        <f>J71*$C71</f>
        <v>0</v>
      </c>
      <c r="P71" s="70"/>
      <c r="Q71" s="54">
        <f t="shared" si="139"/>
        <v>0</v>
      </c>
      <c r="R71" s="55">
        <f t="shared" ref="R71:R72" si="156">O71*(1+$Q$11)</f>
        <v>0</v>
      </c>
      <c r="S71" s="70"/>
      <c r="T71" s="54">
        <f t="shared" si="141"/>
        <v>0</v>
      </c>
      <c r="U71" s="55">
        <f t="shared" ref="U71:U72" si="157">R71*(1+$T$11)</f>
        <v>0</v>
      </c>
      <c r="V71" s="70"/>
      <c r="W71" s="54">
        <f t="shared" ref="W71:W72" si="158">T71*(1+$W$11)</f>
        <v>0</v>
      </c>
      <c r="X71" s="55">
        <f t="shared" ref="X71:X72" si="159">U71*(1+$W$11)</f>
        <v>0</v>
      </c>
      <c r="Y71" s="70"/>
      <c r="Z71" s="54">
        <f t="shared" ref="Z71:Z72" si="160">W71*(1+$Z$11)</f>
        <v>0</v>
      </c>
      <c r="AA71" s="55">
        <f t="shared" ref="AA71:AA72" si="161">X71*(1+$Z$11)</f>
        <v>0</v>
      </c>
      <c r="AB71" s="70"/>
      <c r="AC71" s="66">
        <f>N71+Q71+T71+W71+Z71</f>
        <v>0</v>
      </c>
      <c r="AD71" s="67">
        <f>O71+R71+U71+X71+AA71</f>
        <v>0</v>
      </c>
      <c r="AE71" s="66">
        <f t="shared" ref="AE71:AE72" si="162">AC71+AD71</f>
        <v>0</v>
      </c>
    </row>
    <row r="72" spans="1:31" ht="15.75" customHeight="1">
      <c r="A72" s="56" t="s">
        <v>42</v>
      </c>
      <c r="B72" s="41"/>
      <c r="D72" s="57" t="s">
        <v>37</v>
      </c>
      <c r="E72" s="68">
        <v>4.5999999999999999E-2</v>
      </c>
      <c r="F72" s="69"/>
      <c r="G72" s="60"/>
      <c r="H72" s="61"/>
      <c r="I72" s="60"/>
      <c r="J72" s="62"/>
      <c r="K72" s="63"/>
      <c r="L72" s="64"/>
      <c r="M72" s="63"/>
      <c r="N72" s="54">
        <f>$C71*$E72</f>
        <v>0</v>
      </c>
      <c r="O72" s="55">
        <f>O71*$E72</f>
        <v>0</v>
      </c>
      <c r="P72" s="70"/>
      <c r="Q72" s="54">
        <f t="shared" si="139"/>
        <v>0</v>
      </c>
      <c r="R72" s="55">
        <f t="shared" si="156"/>
        <v>0</v>
      </c>
      <c r="S72" s="70"/>
      <c r="T72" s="54">
        <f t="shared" si="141"/>
        <v>0</v>
      </c>
      <c r="U72" s="55">
        <f t="shared" si="157"/>
        <v>0</v>
      </c>
      <c r="V72" s="70"/>
      <c r="W72" s="54">
        <f t="shared" si="158"/>
        <v>0</v>
      </c>
      <c r="X72" s="55">
        <f t="shared" si="159"/>
        <v>0</v>
      </c>
      <c r="Y72" s="70"/>
      <c r="Z72" s="54">
        <f t="shared" si="160"/>
        <v>0</v>
      </c>
      <c r="AA72" s="55">
        <f t="shared" si="161"/>
        <v>0</v>
      </c>
      <c r="AB72" s="70"/>
      <c r="AC72" s="66">
        <f>N72+Q72+T72+W72+Z72</f>
        <v>0</v>
      </c>
      <c r="AD72" s="67">
        <f>O72+R72+U72+X72+AA72</f>
        <v>0</v>
      </c>
      <c r="AE72" s="66">
        <f t="shared" si="162"/>
        <v>0</v>
      </c>
    </row>
    <row r="73" spans="1:31" ht="15.75" customHeight="1">
      <c r="A73" s="41"/>
      <c r="B73" s="41"/>
      <c r="C73" s="56"/>
      <c r="D73" s="56"/>
      <c r="E73" s="68"/>
      <c r="F73" s="69"/>
      <c r="G73" s="60"/>
      <c r="H73" s="61"/>
      <c r="I73" s="60"/>
      <c r="J73" s="62"/>
      <c r="K73" s="63"/>
      <c r="L73" s="64"/>
      <c r="M73" s="63"/>
      <c r="N73" s="54"/>
      <c r="O73" s="55"/>
      <c r="P73" s="70"/>
      <c r="Q73" s="54"/>
      <c r="R73" s="55"/>
      <c r="S73" s="70"/>
      <c r="T73" s="54"/>
      <c r="U73" s="55"/>
      <c r="V73" s="70"/>
      <c r="W73" s="54"/>
      <c r="X73" s="55"/>
      <c r="Y73" s="70"/>
      <c r="Z73" s="54"/>
      <c r="AA73" s="55"/>
      <c r="AB73" s="70"/>
      <c r="AC73" s="66"/>
      <c r="AD73" s="67"/>
      <c r="AE73" s="66"/>
    </row>
    <row r="74" spans="1:31" ht="15.75" customHeight="1">
      <c r="A74" s="138" t="s">
        <v>44</v>
      </c>
      <c r="B74" s="41"/>
      <c r="C74" s="65"/>
      <c r="D74" s="39" t="s">
        <v>41</v>
      </c>
      <c r="E74" s="68"/>
      <c r="F74" s="71"/>
      <c r="G74" s="60">
        <f>F74*12</f>
        <v>0</v>
      </c>
      <c r="H74" s="61"/>
      <c r="I74" s="60"/>
      <c r="J74" s="62"/>
      <c r="K74" s="63">
        <f>J74*12</f>
        <v>0</v>
      </c>
      <c r="L74" s="64"/>
      <c r="M74" s="63"/>
      <c r="N74" s="54">
        <f>$C74*$N$11*$F74</f>
        <v>0</v>
      </c>
      <c r="O74" s="55">
        <f>J74*$C74</f>
        <v>0</v>
      </c>
      <c r="P74" s="70"/>
      <c r="Q74" s="54">
        <f t="shared" ref="Q74:Q75" si="163">$N74*(1+$Q$11)</f>
        <v>0</v>
      </c>
      <c r="R74" s="55">
        <f t="shared" ref="R74:R75" si="164">O74*(1+$Q$11)</f>
        <v>0</v>
      </c>
      <c r="S74" s="70"/>
      <c r="T74" s="54">
        <f t="shared" ref="T74:T75" si="165">$N74*(1+$Q$11)</f>
        <v>0</v>
      </c>
      <c r="U74" s="55">
        <f t="shared" ref="U74" si="166">R74*(1+$T$11)</f>
        <v>0</v>
      </c>
      <c r="V74" s="70"/>
      <c r="W74" s="54">
        <f t="shared" ref="W74:X74" si="167">T74*(1+$W$11)</f>
        <v>0</v>
      </c>
      <c r="X74" s="55">
        <f t="shared" si="167"/>
        <v>0</v>
      </c>
      <c r="Y74" s="70"/>
      <c r="Z74" s="54">
        <f t="shared" ref="Z74:AA74" si="168">W74*(1+$Z$11)</f>
        <v>0</v>
      </c>
      <c r="AA74" s="55">
        <f t="shared" si="168"/>
        <v>0</v>
      </c>
      <c r="AB74" s="70"/>
      <c r="AC74" s="66">
        <f>N74+Q74+T74+W74+Z74</f>
        <v>0</v>
      </c>
      <c r="AD74" s="67">
        <f>O74+R74+U74+X74+AA74</f>
        <v>0</v>
      </c>
      <c r="AE74" s="66">
        <f t="shared" ref="AE74:AE75" si="169">AC74+AD74</f>
        <v>0</v>
      </c>
    </row>
    <row r="75" spans="1:31" ht="15.75" customHeight="1">
      <c r="A75" s="56" t="s">
        <v>42</v>
      </c>
      <c r="B75" s="41"/>
      <c r="C75" s="56"/>
      <c r="D75" s="57" t="s">
        <v>37</v>
      </c>
      <c r="E75" s="68">
        <v>0.315</v>
      </c>
      <c r="F75" s="69"/>
      <c r="G75" s="60"/>
      <c r="H75" s="61"/>
      <c r="I75" s="60"/>
      <c r="J75" s="62"/>
      <c r="K75" s="63"/>
      <c r="L75" s="64"/>
      <c r="M75" s="63"/>
      <c r="N75" s="54">
        <f>$C74*$E75</f>
        <v>0</v>
      </c>
      <c r="O75" s="55">
        <f>O74*$E75</f>
        <v>0</v>
      </c>
      <c r="P75" s="70"/>
      <c r="Q75" s="54">
        <f t="shared" si="163"/>
        <v>0</v>
      </c>
      <c r="R75" s="55">
        <f t="shared" si="164"/>
        <v>0</v>
      </c>
      <c r="S75" s="70"/>
      <c r="T75" s="54">
        <f t="shared" si="165"/>
        <v>0</v>
      </c>
      <c r="U75" s="55">
        <f t="shared" ref="U75" si="170">R75*(1+$T$11)</f>
        <v>0</v>
      </c>
      <c r="V75" s="70"/>
      <c r="W75" s="54">
        <f t="shared" ref="W75:X75" si="171">T75*(1+$W$11)</f>
        <v>0</v>
      </c>
      <c r="X75" s="55">
        <f t="shared" si="171"/>
        <v>0</v>
      </c>
      <c r="Y75" s="70"/>
      <c r="Z75" s="54">
        <f t="shared" ref="Z75:AA75" si="172">W75*(1+$Z$11)</f>
        <v>0</v>
      </c>
      <c r="AA75" s="55">
        <f t="shared" si="172"/>
        <v>0</v>
      </c>
      <c r="AB75" s="70"/>
      <c r="AC75" s="66">
        <f>N75+Q75+T75+W75+Z75</f>
        <v>0</v>
      </c>
      <c r="AD75" s="67">
        <f>O75+R75+U75+X75+AA75</f>
        <v>0</v>
      </c>
      <c r="AE75" s="66">
        <f t="shared" si="169"/>
        <v>0</v>
      </c>
    </row>
    <row r="76" spans="1:31" ht="15.75" customHeight="1">
      <c r="A76" s="56"/>
      <c r="B76" s="41"/>
      <c r="C76" s="56"/>
      <c r="D76" s="57"/>
      <c r="E76" s="58"/>
      <c r="F76" s="69"/>
      <c r="G76" s="60"/>
      <c r="H76" s="61"/>
      <c r="I76" s="60"/>
      <c r="J76" s="62"/>
      <c r="K76" s="63"/>
      <c r="L76" s="64"/>
      <c r="M76" s="63"/>
      <c r="N76" s="54"/>
      <c r="O76" s="55"/>
      <c r="P76" s="70"/>
      <c r="Q76" s="54"/>
      <c r="R76" s="55"/>
      <c r="S76" s="70"/>
      <c r="T76" s="54"/>
      <c r="U76" s="55"/>
      <c r="V76" s="70"/>
      <c r="W76" s="54"/>
      <c r="X76" s="55"/>
      <c r="Y76" s="70"/>
      <c r="Z76" s="54"/>
      <c r="AA76" s="55"/>
      <c r="AB76" s="70"/>
      <c r="AC76" s="66"/>
      <c r="AD76" s="67"/>
      <c r="AE76" s="66"/>
    </row>
    <row r="77" spans="1:31" ht="15.75" customHeight="1">
      <c r="A77" s="138" t="s">
        <v>112</v>
      </c>
      <c r="B77" s="41"/>
      <c r="C77" s="56">
        <f>E77*E78*E79</f>
        <v>0</v>
      </c>
      <c r="D77" s="57" t="s">
        <v>134</v>
      </c>
      <c r="E77" s="74"/>
      <c r="F77" s="71"/>
      <c r="G77" s="60"/>
      <c r="H77" s="61"/>
      <c r="I77" s="60"/>
      <c r="J77" s="62"/>
      <c r="K77" s="63"/>
      <c r="L77" s="64"/>
      <c r="M77" s="63"/>
      <c r="N77" s="54">
        <f>$C77*$N$11*$F77</f>
        <v>0</v>
      </c>
      <c r="O77" s="55">
        <f>$C77*$N$11*$J77</f>
        <v>0</v>
      </c>
      <c r="P77" s="70"/>
      <c r="Q77" s="54">
        <f>$N77*(1+$Q$11)</f>
        <v>0</v>
      </c>
      <c r="R77" s="55">
        <f>O77*(1+$Q$11)</f>
        <v>0</v>
      </c>
      <c r="S77" s="70"/>
      <c r="T77" s="54">
        <f>$N77*(1+$Q$11)</f>
        <v>0</v>
      </c>
      <c r="U77" s="55">
        <f t="shared" ref="U77" si="173">R77*(1+$T$11)</f>
        <v>0</v>
      </c>
      <c r="V77" s="70"/>
      <c r="W77" s="54">
        <f t="shared" ref="W77:X77" si="174">T77*(1+$W$11)</f>
        <v>0</v>
      </c>
      <c r="X77" s="55">
        <f t="shared" si="174"/>
        <v>0</v>
      </c>
      <c r="Y77" s="70"/>
      <c r="Z77" s="54">
        <f t="shared" ref="Z77:AA77" si="175">W77*(1+$Z$11)</f>
        <v>0</v>
      </c>
      <c r="AA77" s="55">
        <f t="shared" si="175"/>
        <v>0</v>
      </c>
      <c r="AB77" s="70"/>
      <c r="AC77" s="66">
        <f>N77+Q77+T77+W77+Z77</f>
        <v>0</v>
      </c>
      <c r="AD77" s="67">
        <f>O77+R77+U77+X77+AA77</f>
        <v>0</v>
      </c>
      <c r="AE77" s="66">
        <f>AC77+AD77</f>
        <v>0</v>
      </c>
    </row>
    <row r="78" spans="1:31" ht="15.75" customHeight="1">
      <c r="A78" s="56"/>
      <c r="B78" s="41"/>
      <c r="C78" s="56"/>
      <c r="D78" s="57" t="s">
        <v>45</v>
      </c>
      <c r="E78" s="74"/>
      <c r="F78" s="69"/>
      <c r="G78" s="60"/>
      <c r="H78" s="61"/>
      <c r="I78" s="60"/>
      <c r="J78" s="62"/>
      <c r="K78" s="63"/>
      <c r="L78" s="64"/>
      <c r="M78" s="63"/>
      <c r="N78" s="54"/>
      <c r="O78" s="55"/>
      <c r="P78" s="70"/>
      <c r="Q78" s="54"/>
      <c r="R78" s="55"/>
      <c r="S78" s="70"/>
      <c r="T78" s="54"/>
      <c r="U78" s="55"/>
      <c r="V78" s="70"/>
      <c r="W78" s="54"/>
      <c r="X78" s="55"/>
      <c r="Y78" s="70"/>
      <c r="Z78" s="54"/>
      <c r="AA78" s="55"/>
      <c r="AB78" s="70"/>
      <c r="AC78" s="66"/>
      <c r="AD78" s="67"/>
      <c r="AE78" s="66"/>
    </row>
    <row r="79" spans="1:31" ht="15.75" customHeight="1">
      <c r="A79" s="56"/>
      <c r="B79" s="41"/>
      <c r="C79" s="56"/>
      <c r="D79" s="57" t="s">
        <v>46</v>
      </c>
      <c r="E79" s="74"/>
      <c r="F79" s="69"/>
      <c r="G79" s="60"/>
      <c r="H79" s="61"/>
      <c r="I79" s="60"/>
      <c r="J79" s="62"/>
      <c r="K79" s="63"/>
      <c r="L79" s="64"/>
      <c r="M79" s="63"/>
      <c r="N79" s="54"/>
      <c r="O79" s="55"/>
      <c r="P79" s="70"/>
      <c r="Q79" s="54"/>
      <c r="R79" s="55"/>
      <c r="S79" s="70"/>
      <c r="T79" s="54"/>
      <c r="U79" s="55"/>
      <c r="V79" s="70"/>
      <c r="W79" s="54"/>
      <c r="X79" s="55"/>
      <c r="Y79" s="70"/>
      <c r="Z79" s="54"/>
      <c r="AA79" s="55"/>
      <c r="AB79" s="70"/>
      <c r="AC79" s="66"/>
      <c r="AD79" s="67"/>
      <c r="AE79" s="66"/>
    </row>
    <row r="80" spans="1:31" ht="15.75" customHeight="1">
      <c r="A80" s="56" t="s">
        <v>113</v>
      </c>
      <c r="B80" s="41"/>
      <c r="C80" s="56"/>
      <c r="D80" s="57" t="s">
        <v>37</v>
      </c>
      <c r="E80" s="68">
        <v>4.5999999999999999E-2</v>
      </c>
      <c r="F80" s="59"/>
      <c r="G80" s="60"/>
      <c r="H80" s="61"/>
      <c r="I80" s="60"/>
      <c r="J80" s="62"/>
      <c r="K80" s="63"/>
      <c r="L80" s="64"/>
      <c r="M80" s="63"/>
      <c r="N80" s="54">
        <f>$N77*$E80</f>
        <v>0</v>
      </c>
      <c r="O80" s="55">
        <f>$O77*$E80</f>
        <v>0</v>
      </c>
      <c r="P80" s="70"/>
      <c r="Q80" s="54">
        <f>$N80*(1+$Q$11)</f>
        <v>0</v>
      </c>
      <c r="R80" s="55">
        <f>O80*(1+$Q$11)</f>
        <v>0</v>
      </c>
      <c r="S80" s="70"/>
      <c r="T80" s="54">
        <f>$N80*(1+$Q$11)</f>
        <v>0</v>
      </c>
      <c r="U80" s="55">
        <f t="shared" ref="U80" si="176">R80*(1+$T$11)</f>
        <v>0</v>
      </c>
      <c r="V80" s="70"/>
      <c r="W80" s="54">
        <f t="shared" ref="W80:X80" si="177">T80*(1+$W$11)</f>
        <v>0</v>
      </c>
      <c r="X80" s="55">
        <f t="shared" si="177"/>
        <v>0</v>
      </c>
      <c r="Y80" s="70"/>
      <c r="Z80" s="54">
        <f t="shared" ref="Z80:AA80" si="178">W80*(1+$Z$11)</f>
        <v>0</v>
      </c>
      <c r="AA80" s="55">
        <f t="shared" si="178"/>
        <v>0</v>
      </c>
      <c r="AB80" s="70"/>
      <c r="AC80" s="66">
        <f>N80+Q80+T80+W80+Z80</f>
        <v>0</v>
      </c>
      <c r="AD80" s="67">
        <f>O80+R80+U80+X80+AA80</f>
        <v>0</v>
      </c>
      <c r="AE80" s="66">
        <f>AC80+AD80</f>
        <v>0</v>
      </c>
    </row>
    <row r="81" spans="1:34" ht="15.75" customHeight="1">
      <c r="A81" s="41"/>
      <c r="B81" s="41"/>
      <c r="C81" s="56"/>
      <c r="D81" s="56"/>
      <c r="E81" s="75"/>
      <c r="F81" s="75"/>
      <c r="G81" s="61"/>
      <c r="H81" s="61"/>
      <c r="I81" s="61"/>
      <c r="J81" s="75"/>
      <c r="K81" s="61"/>
      <c r="L81" s="61"/>
      <c r="M81" s="61"/>
      <c r="N81" s="76"/>
      <c r="O81" s="77"/>
      <c r="P81" s="78"/>
      <c r="Q81" s="76"/>
      <c r="R81" s="77"/>
      <c r="S81" s="78"/>
      <c r="T81" s="76"/>
      <c r="U81" s="77"/>
      <c r="V81" s="78"/>
      <c r="W81" s="76"/>
      <c r="X81" s="77"/>
      <c r="Y81" s="78"/>
      <c r="Z81" s="76"/>
      <c r="AA81" s="77"/>
      <c r="AB81" s="78"/>
      <c r="AC81" s="76"/>
      <c r="AD81" s="77"/>
      <c r="AE81" s="76"/>
    </row>
    <row r="82" spans="1:34" ht="15.75" customHeight="1">
      <c r="A82" s="41" t="s">
        <v>47</v>
      </c>
      <c r="B82" s="56"/>
      <c r="C82" s="56"/>
      <c r="D82" s="79"/>
      <c r="E82" s="75"/>
      <c r="F82" s="56"/>
      <c r="G82" s="56"/>
      <c r="H82" s="56"/>
      <c r="I82" s="80"/>
      <c r="J82" s="56"/>
      <c r="K82" s="56"/>
      <c r="L82" s="56"/>
      <c r="M82" s="80"/>
      <c r="N82" s="66">
        <f t="shared" ref="N82:O82" si="179">N19+N21+N24+N26+N29+N31+N34+N36+N39+N41+N44+N47+N50+N53+N56+N59+N62+N65+N68+N71+N74+N77</f>
        <v>0</v>
      </c>
      <c r="O82" s="66">
        <f t="shared" si="179"/>
        <v>0</v>
      </c>
      <c r="P82" s="66"/>
      <c r="Q82" s="66">
        <f t="shared" ref="Q82:R82" si="180">Q19+Q21+Q24+Q26+Q29+Q31+Q34+Q36+Q39+Q41+Q44+Q47+Q50+Q53+Q56+Q59+Q62+Q65+Q68+Q71+Q74+Q77</f>
        <v>0</v>
      </c>
      <c r="R82" s="66">
        <f t="shared" si="180"/>
        <v>0</v>
      </c>
      <c r="S82" s="66"/>
      <c r="T82" s="66">
        <f t="shared" ref="T82" si="181">T19+T21+T24+T26+T29+T31+T34+T36+T39+T41+T44+T47+T50+T53+T56+T59+T62+T65+T68+T71+T74+T77</f>
        <v>0</v>
      </c>
      <c r="U82" s="66">
        <f t="shared" ref="U82" si="182">U19+U21+U24+U26+U29+U31+U34+U36+U39+U41+U44+U47+U50+U53+U56+U59+U62+U65+U68+U71+U74+U77</f>
        <v>0</v>
      </c>
      <c r="V82" s="66"/>
      <c r="W82" s="66">
        <f t="shared" ref="W82:X82" si="183">W19+W21+W24+W26+W29+W31+W34+W36+W39+W41+W44+W47+W50+W53+W56+W59+W62+W65+W68+W71+W74+W77</f>
        <v>0</v>
      </c>
      <c r="X82" s="66">
        <f t="shared" si="183"/>
        <v>0</v>
      </c>
      <c r="Y82" s="66"/>
      <c r="Z82" s="66">
        <f t="shared" ref="Z82:AA82" si="184">Z19+Z21+Z24+Z26+Z29+Z31+Z34+Z36+Z39+Z41+Z44+Z47+Z50+Z53+Z56+Z59+Z62+Z65+Z68+Z71+Z74+Z77</f>
        <v>0</v>
      </c>
      <c r="AA82" s="66">
        <f t="shared" si="184"/>
        <v>0</v>
      </c>
      <c r="AB82" s="81"/>
      <c r="AC82" s="66">
        <f>N82+Q82+T82+W82+Z82</f>
        <v>0</v>
      </c>
      <c r="AD82" s="67">
        <f>AA82+X82+U82+R82+O82</f>
        <v>0</v>
      </c>
      <c r="AE82" s="66">
        <f t="shared" ref="AE82:AE83" si="185">AC82+AD82</f>
        <v>0</v>
      </c>
    </row>
    <row r="83" spans="1:34" ht="15.75" customHeight="1">
      <c r="A83" s="41" t="s">
        <v>48</v>
      </c>
      <c r="B83" s="56"/>
      <c r="C83" s="56"/>
      <c r="D83" s="79"/>
      <c r="E83" s="75"/>
      <c r="F83" s="56"/>
      <c r="G83" s="56"/>
      <c r="H83" s="56"/>
      <c r="I83" s="80"/>
      <c r="J83" s="56"/>
      <c r="K83" s="56"/>
      <c r="L83" s="56"/>
      <c r="M83" s="80"/>
      <c r="N83" s="76">
        <f t="shared" ref="N83:O83" si="186">N20+N22+N25+N27+N30+N32+N35+N37+N40+N42+N45+N48+N51+N54+N57+N60+N63+N66+N69+N72+N75+N80</f>
        <v>0</v>
      </c>
      <c r="O83" s="76">
        <f t="shared" si="186"/>
        <v>0</v>
      </c>
      <c r="P83" s="76"/>
      <c r="Q83" s="76">
        <f t="shared" ref="Q83:R83" si="187">Q20+Q22+Q25+Q27+Q30+Q32+Q35+Q37+Q40+Q42+Q45+Q48+Q51+Q54+Q57+Q60+Q63+Q66+Q69+Q72+Q75+Q80</f>
        <v>0</v>
      </c>
      <c r="R83" s="76">
        <f t="shared" si="187"/>
        <v>0</v>
      </c>
      <c r="S83" s="76"/>
      <c r="T83" s="76">
        <f t="shared" ref="T83" si="188">T20+T22+T25+T27+T30+T32+T35+T37+T40+T42+T45+T48+T51+T54+T57+T60+T63+T66+T69+T72+T75+T80</f>
        <v>0</v>
      </c>
      <c r="U83" s="76">
        <f t="shared" ref="U83" si="189">U20+U22+U25+U27+U30+U32+U35+U37+U40+U42+U45+U48+U51+U54+U57+U60+U63+U66+U69+U72+U75+U80</f>
        <v>0</v>
      </c>
      <c r="V83" s="76"/>
      <c r="W83" s="76">
        <f t="shared" ref="W83:X83" si="190">W20+W22+W25+W27+W30+W32+W35+W37+W40+W42+W45+W48+W51+W54+W57+W60+W63+W66+W69+W72+W75+W80</f>
        <v>0</v>
      </c>
      <c r="X83" s="76">
        <f t="shared" si="190"/>
        <v>0</v>
      </c>
      <c r="Y83" s="76"/>
      <c r="Z83" s="76">
        <f t="shared" ref="Z83:AA83" si="191">Z20+Z22+Z25+Z27+Z30+Z32+Z35+Z37+Z40+Z42+Z45+Z48+Z51+Z54+Z57+Z60+Z63+Z66+Z69+Z72+Z75+Z80</f>
        <v>0</v>
      </c>
      <c r="AA83" s="76">
        <f t="shared" si="191"/>
        <v>0</v>
      </c>
      <c r="AB83" s="78"/>
      <c r="AC83" s="76">
        <f>N83+Q83+T83+W83+Z83</f>
        <v>0</v>
      </c>
      <c r="AD83" s="77">
        <f>AA83+X83+U83+R83+O83</f>
        <v>0</v>
      </c>
      <c r="AE83" s="76">
        <f t="shared" si="185"/>
        <v>0</v>
      </c>
    </row>
    <row r="84" spans="1:34" ht="15.75" customHeight="1">
      <c r="A84" s="41" t="s">
        <v>49</v>
      </c>
      <c r="B84" s="41"/>
      <c r="C84" s="41"/>
      <c r="D84" s="82"/>
      <c r="E84" s="83"/>
      <c r="F84" s="41"/>
      <c r="G84" s="41"/>
      <c r="H84" s="41"/>
      <c r="I84" s="84"/>
      <c r="J84" s="41"/>
      <c r="K84" s="41"/>
      <c r="L84" s="41"/>
      <c r="M84" s="84"/>
      <c r="N84" s="85">
        <f t="shared" ref="N84:O84" si="192">SUM(N82:N83)</f>
        <v>0</v>
      </c>
      <c r="O84" s="86">
        <f t="shared" si="192"/>
        <v>0</v>
      </c>
      <c r="P84" s="87"/>
      <c r="Q84" s="85">
        <f t="shared" ref="Q84:R84" si="193">SUM(Q82:Q83)</f>
        <v>0</v>
      </c>
      <c r="R84" s="86">
        <f t="shared" si="193"/>
        <v>0</v>
      </c>
      <c r="S84" s="87"/>
      <c r="T84" s="85">
        <f t="shared" ref="T84" si="194">SUM(T82:T83)</f>
        <v>0</v>
      </c>
      <c r="U84" s="86">
        <f t="shared" ref="U84" si="195">SUM(U82:U83)</f>
        <v>0</v>
      </c>
      <c r="V84" s="87"/>
      <c r="W84" s="85">
        <f t="shared" ref="W84:X84" si="196">SUM(W82:W83)</f>
        <v>0</v>
      </c>
      <c r="X84" s="86">
        <f t="shared" si="196"/>
        <v>0</v>
      </c>
      <c r="Y84" s="87"/>
      <c r="Z84" s="85">
        <f t="shared" ref="Z84:AA84" si="197">SUM(Z82:Z83)</f>
        <v>0</v>
      </c>
      <c r="AA84" s="86">
        <f t="shared" si="197"/>
        <v>0</v>
      </c>
      <c r="AB84" s="87"/>
      <c r="AC84" s="85">
        <f t="shared" ref="AC84:AD84" si="198">SUM(AC82:AC83)</f>
        <v>0</v>
      </c>
      <c r="AD84" s="86">
        <f t="shared" si="198"/>
        <v>0</v>
      </c>
      <c r="AE84" s="85">
        <f>AE82+AE83</f>
        <v>0</v>
      </c>
      <c r="AF84" s="88"/>
      <c r="AG84" s="5"/>
      <c r="AH84" s="5"/>
    </row>
    <row r="85" spans="1:34" ht="15.75" customHeight="1">
      <c r="A85" s="41"/>
      <c r="B85" s="41"/>
      <c r="C85" s="41"/>
      <c r="D85" s="82"/>
      <c r="E85" s="83"/>
      <c r="F85" s="41"/>
      <c r="G85" s="41"/>
      <c r="H85" s="41"/>
      <c r="I85" s="84"/>
      <c r="J85" s="41"/>
      <c r="K85" s="41"/>
      <c r="L85" s="41"/>
      <c r="M85" s="84"/>
      <c r="N85" s="88"/>
      <c r="O85" s="88"/>
      <c r="P85" s="89"/>
      <c r="Q85" s="88"/>
      <c r="R85" s="88"/>
      <c r="S85" s="89"/>
      <c r="T85" s="88"/>
      <c r="U85" s="88"/>
      <c r="V85" s="89"/>
      <c r="W85" s="88"/>
      <c r="X85" s="88"/>
      <c r="Y85" s="89"/>
      <c r="Z85" s="88"/>
      <c r="AA85" s="88"/>
      <c r="AB85" s="89"/>
      <c r="AC85" s="88"/>
      <c r="AD85" s="88"/>
      <c r="AE85" s="88"/>
      <c r="AF85" s="88"/>
      <c r="AG85" s="5"/>
      <c r="AH85" s="5"/>
    </row>
    <row r="86" spans="1:34" ht="15.75" customHeight="1">
      <c r="A86" s="41"/>
      <c r="B86" s="41"/>
      <c r="C86" s="41"/>
      <c r="D86" s="82"/>
      <c r="E86" s="83"/>
      <c r="F86" s="41"/>
      <c r="G86" s="41"/>
      <c r="H86" s="41"/>
      <c r="I86" s="84"/>
      <c r="J86" s="41"/>
      <c r="K86" s="41"/>
      <c r="L86" s="41"/>
      <c r="M86" s="84"/>
      <c r="N86" s="90"/>
      <c r="O86" s="88"/>
      <c r="P86" s="89"/>
      <c r="Q86" s="90"/>
      <c r="R86" s="88"/>
      <c r="S86" s="89"/>
      <c r="T86" s="90"/>
      <c r="U86" s="88"/>
      <c r="V86" s="89"/>
      <c r="W86" s="90"/>
      <c r="X86" s="88"/>
      <c r="Y86" s="89"/>
      <c r="Z86" s="90"/>
      <c r="AA86" s="88"/>
      <c r="AB86" s="89"/>
      <c r="AC86" s="88"/>
      <c r="AD86" s="88"/>
      <c r="AE86" s="88"/>
      <c r="AF86" s="88"/>
      <c r="AG86" s="5"/>
      <c r="AH86" s="5"/>
    </row>
    <row r="87" spans="1:34" ht="15.75" customHeight="1">
      <c r="A87" s="56"/>
      <c r="B87" s="39"/>
      <c r="C87" s="39"/>
      <c r="D87" s="39"/>
      <c r="E87" s="40"/>
      <c r="F87" s="39"/>
      <c r="G87" s="39"/>
      <c r="H87" s="39"/>
      <c r="I87" s="39"/>
      <c r="J87" s="39"/>
      <c r="K87" s="39"/>
      <c r="L87" s="39"/>
      <c r="M87" s="39"/>
      <c r="P87" s="35"/>
      <c r="S87" s="35"/>
      <c r="V87" s="35"/>
      <c r="Y87" s="35"/>
      <c r="AB87" s="35"/>
    </row>
    <row r="88" spans="1:34" ht="15.75" customHeight="1">
      <c r="A88" s="12" t="s">
        <v>50</v>
      </c>
      <c r="B88" s="91"/>
      <c r="C88" s="91"/>
      <c r="D88" s="91"/>
      <c r="E88" s="92"/>
      <c r="F88" s="91"/>
      <c r="G88" s="91"/>
      <c r="H88" s="91"/>
      <c r="I88" s="91"/>
      <c r="J88" s="91"/>
      <c r="K88" s="91"/>
      <c r="L88" s="91"/>
      <c r="M88" s="91"/>
      <c r="N88" s="93">
        <f t="shared" ref="N88:O88" si="199">SUM(N89:N90)</f>
        <v>0</v>
      </c>
      <c r="O88" s="94">
        <f t="shared" si="199"/>
        <v>0</v>
      </c>
      <c r="P88" s="95"/>
      <c r="Q88" s="93">
        <f t="shared" ref="Q88:R88" si="200">SUM(Q89:Q90)</f>
        <v>0</v>
      </c>
      <c r="R88" s="94">
        <f t="shared" si="200"/>
        <v>0</v>
      </c>
      <c r="S88" s="95"/>
      <c r="T88" s="93">
        <f t="shared" ref="T88:U88" si="201">SUM(T89:T90)</f>
        <v>0</v>
      </c>
      <c r="U88" s="94">
        <f t="shared" si="201"/>
        <v>0</v>
      </c>
      <c r="V88" s="95"/>
      <c r="W88" s="93">
        <f t="shared" ref="W88:X88" si="202">SUM(W89:W90)</f>
        <v>0</v>
      </c>
      <c r="X88" s="94">
        <f t="shared" si="202"/>
        <v>0</v>
      </c>
      <c r="Y88" s="95"/>
      <c r="Z88" s="93">
        <f t="shared" ref="Z88:AA88" si="203">SUM(Z89:Z90)</f>
        <v>0</v>
      </c>
      <c r="AA88" s="94">
        <f t="shared" si="203"/>
        <v>0</v>
      </c>
      <c r="AB88" s="95"/>
      <c r="AC88" s="93">
        <f t="shared" ref="AC88:AD88" si="204">SUM(AC89:AC90)</f>
        <v>0</v>
      </c>
      <c r="AD88" s="94">
        <f t="shared" si="204"/>
        <v>0</v>
      </c>
      <c r="AE88" s="93">
        <f t="shared" ref="AE88:AE90" si="205">AD88+AC88</f>
        <v>0</v>
      </c>
      <c r="AF88" s="5"/>
      <c r="AG88" s="5"/>
      <c r="AH88" s="5"/>
    </row>
    <row r="89" spans="1:34" ht="15.75" customHeight="1">
      <c r="A89" s="56" t="s">
        <v>110</v>
      </c>
      <c r="B89" s="39"/>
      <c r="C89" s="39"/>
      <c r="D89" s="39"/>
      <c r="E89" s="40"/>
      <c r="F89" s="39"/>
      <c r="G89" s="39"/>
      <c r="H89" s="39"/>
      <c r="I89" s="39"/>
      <c r="J89" s="39"/>
      <c r="K89" s="39"/>
      <c r="L89" s="39"/>
      <c r="M89" s="39"/>
      <c r="N89" s="96"/>
      <c r="O89" s="55"/>
      <c r="P89" s="70"/>
      <c r="Q89" s="96">
        <v>0</v>
      </c>
      <c r="R89" s="55"/>
      <c r="S89" s="70"/>
      <c r="T89" s="96">
        <v>0</v>
      </c>
      <c r="U89" s="55"/>
      <c r="V89" s="70"/>
      <c r="W89" s="96"/>
      <c r="X89" s="55"/>
      <c r="Y89" s="70"/>
      <c r="Z89" s="96">
        <v>0</v>
      </c>
      <c r="AA89" s="55"/>
      <c r="AB89" s="70"/>
      <c r="AC89" s="54">
        <f>N89+Q89+T89+W89+Z89</f>
        <v>0</v>
      </c>
      <c r="AD89" s="55">
        <f>AA89+X89+U89+R89+O89</f>
        <v>0</v>
      </c>
      <c r="AE89" s="54">
        <f t="shared" si="205"/>
        <v>0</v>
      </c>
    </row>
    <row r="90" spans="1:34" ht="15.75" customHeight="1">
      <c r="A90" s="56"/>
      <c r="B90" s="39"/>
      <c r="C90" s="39"/>
      <c r="D90" s="39"/>
      <c r="E90" s="40"/>
      <c r="F90" s="39"/>
      <c r="G90" s="39"/>
      <c r="H90" s="39"/>
      <c r="I90" s="39"/>
      <c r="J90" s="39"/>
      <c r="K90" s="39"/>
      <c r="L90" s="39"/>
      <c r="M90" s="39"/>
      <c r="N90" s="96">
        <v>0</v>
      </c>
      <c r="O90" s="55"/>
      <c r="P90" s="70"/>
      <c r="Q90" s="96">
        <v>0</v>
      </c>
      <c r="R90" s="55"/>
      <c r="S90" s="70"/>
      <c r="T90" s="96">
        <v>0</v>
      </c>
      <c r="U90" s="55"/>
      <c r="V90" s="70"/>
      <c r="W90" s="96">
        <v>0</v>
      </c>
      <c r="X90" s="55"/>
      <c r="Y90" s="70"/>
      <c r="Z90" s="96">
        <v>0</v>
      </c>
      <c r="AA90" s="55"/>
      <c r="AB90" s="70"/>
      <c r="AC90" s="54">
        <f>N90+Q90+T90+W90+Z90</f>
        <v>0</v>
      </c>
      <c r="AD90" s="55">
        <f>AA90+X90+U90+R90+O90</f>
        <v>0</v>
      </c>
      <c r="AE90" s="54">
        <f t="shared" si="205"/>
        <v>0</v>
      </c>
    </row>
    <row r="91" spans="1:34" ht="15.75" customHeight="1">
      <c r="A91" s="56"/>
      <c r="B91" s="56"/>
      <c r="C91" s="56"/>
      <c r="D91" s="56"/>
      <c r="E91" s="75"/>
      <c r="F91" s="56"/>
      <c r="G91" s="56"/>
      <c r="H91" s="56"/>
      <c r="I91" s="56"/>
      <c r="J91" s="56"/>
      <c r="K91" s="56"/>
      <c r="L91" s="56"/>
      <c r="M91" s="56"/>
      <c r="N91" s="54"/>
      <c r="O91" s="55"/>
      <c r="P91" s="70"/>
      <c r="Q91" s="54"/>
      <c r="R91" s="55"/>
      <c r="S91" s="70"/>
      <c r="T91" s="54"/>
      <c r="U91" s="55"/>
      <c r="V91" s="70"/>
      <c r="W91" s="54"/>
      <c r="X91" s="55"/>
      <c r="Y91" s="70"/>
      <c r="Z91" s="54"/>
      <c r="AA91" s="55"/>
      <c r="AB91" s="70"/>
      <c r="AC91" s="54"/>
      <c r="AD91" s="55"/>
      <c r="AE91" s="54"/>
    </row>
    <row r="92" spans="1:34" ht="15.75" customHeight="1">
      <c r="A92" s="12" t="s">
        <v>51</v>
      </c>
      <c r="B92" s="97" t="s">
        <v>52</v>
      </c>
      <c r="C92" s="26" t="s">
        <v>53</v>
      </c>
      <c r="D92" s="26" t="s">
        <v>54</v>
      </c>
      <c r="E92" s="98" t="s">
        <v>55</v>
      </c>
      <c r="F92" s="99" t="s">
        <v>56</v>
      </c>
      <c r="G92" s="41"/>
      <c r="H92" s="41"/>
      <c r="I92" s="41"/>
      <c r="J92" s="41"/>
      <c r="K92" s="41"/>
      <c r="L92" s="41"/>
      <c r="M92" s="41"/>
      <c r="N92" s="93">
        <f t="shared" ref="N92:O92" si="206">SUM(N93:N94)</f>
        <v>0</v>
      </c>
      <c r="O92" s="94">
        <f t="shared" si="206"/>
        <v>0</v>
      </c>
      <c r="P92" s="95"/>
      <c r="Q92" s="93">
        <f t="shared" ref="Q92:R92" si="207">SUM(Q93:Q94)</f>
        <v>0</v>
      </c>
      <c r="R92" s="94">
        <f t="shared" si="207"/>
        <v>0</v>
      </c>
      <c r="S92" s="95"/>
      <c r="T92" s="93">
        <f t="shared" ref="T92:U92" si="208">SUM(T93:T94)</f>
        <v>0</v>
      </c>
      <c r="U92" s="94">
        <f t="shared" si="208"/>
        <v>0</v>
      </c>
      <c r="V92" s="95"/>
      <c r="W92" s="93">
        <f t="shared" ref="W92:X92" si="209">SUM(W93:W94)</f>
        <v>0</v>
      </c>
      <c r="X92" s="94">
        <f t="shared" si="209"/>
        <v>0</v>
      </c>
      <c r="Y92" s="95"/>
      <c r="Z92" s="93">
        <f t="shared" ref="Z92:AA92" si="210">SUM(Z93:Z94)</f>
        <v>0</v>
      </c>
      <c r="AA92" s="94">
        <f t="shared" si="210"/>
        <v>0</v>
      </c>
      <c r="AB92" s="95"/>
      <c r="AC92" s="93">
        <f t="shared" ref="AC92:AD92" si="211">SUM(AC93:AC94)</f>
        <v>0</v>
      </c>
      <c r="AD92" s="94">
        <f t="shared" si="211"/>
        <v>0</v>
      </c>
      <c r="AE92" s="93">
        <f t="shared" ref="AE92:AE94" si="212">AD92+AC92</f>
        <v>0</v>
      </c>
      <c r="AF92" s="5"/>
      <c r="AG92" s="5"/>
      <c r="AH92" s="5"/>
    </row>
    <row r="93" spans="1:34" ht="15.75" customHeight="1">
      <c r="A93" s="56"/>
      <c r="B93" s="100"/>
      <c r="C93" s="100"/>
      <c r="D93" s="100"/>
      <c r="E93" s="100"/>
      <c r="F93" s="56"/>
      <c r="G93" s="56"/>
      <c r="H93" s="56"/>
      <c r="I93" s="56"/>
      <c r="J93" s="56"/>
      <c r="K93" s="56"/>
      <c r="L93" s="56"/>
      <c r="M93" s="56"/>
      <c r="N93" s="96"/>
      <c r="O93" s="55">
        <v>0</v>
      </c>
      <c r="P93" s="70"/>
      <c r="Q93" s="96"/>
      <c r="R93" s="55">
        <v>0</v>
      </c>
      <c r="S93" s="70"/>
      <c r="T93" s="96"/>
      <c r="U93" s="55">
        <v>0</v>
      </c>
      <c r="V93" s="70"/>
      <c r="W93" s="96">
        <v>0</v>
      </c>
      <c r="X93" s="55">
        <v>0</v>
      </c>
      <c r="Y93" s="70"/>
      <c r="Z93" s="96">
        <v>0</v>
      </c>
      <c r="AA93" s="55">
        <v>0</v>
      </c>
      <c r="AB93" s="70"/>
      <c r="AC93" s="54">
        <f>N93+Q93+T93+W93+Z93</f>
        <v>0</v>
      </c>
      <c r="AD93" s="55">
        <f>AA93+X93+U93+R93+O93</f>
        <v>0</v>
      </c>
      <c r="AE93" s="54">
        <f t="shared" si="212"/>
        <v>0</v>
      </c>
    </row>
    <row r="94" spans="1:34" ht="15.75" customHeight="1">
      <c r="A94" s="56"/>
      <c r="B94" s="100"/>
      <c r="C94" s="100"/>
      <c r="D94" s="100"/>
      <c r="E94" s="100"/>
      <c r="F94" s="56"/>
      <c r="G94" s="56"/>
      <c r="H94" s="56"/>
      <c r="I94" s="56"/>
      <c r="J94" s="56"/>
      <c r="K94" s="56"/>
      <c r="L94" s="56"/>
      <c r="M94" s="56"/>
      <c r="N94" s="96">
        <v>0</v>
      </c>
      <c r="O94" s="55">
        <v>0</v>
      </c>
      <c r="P94" s="70"/>
      <c r="Q94" s="96">
        <v>0</v>
      </c>
      <c r="R94" s="55">
        <v>0</v>
      </c>
      <c r="S94" s="70"/>
      <c r="T94" s="96">
        <v>0</v>
      </c>
      <c r="U94" s="55">
        <v>0</v>
      </c>
      <c r="V94" s="70"/>
      <c r="W94" s="96">
        <v>0</v>
      </c>
      <c r="X94" s="55">
        <v>0</v>
      </c>
      <c r="Y94" s="70"/>
      <c r="Z94" s="96">
        <v>0</v>
      </c>
      <c r="AA94" s="55">
        <v>0</v>
      </c>
      <c r="AB94" s="70"/>
      <c r="AC94" s="54">
        <f>N94+Q94+T94+W94+Z94</f>
        <v>0</v>
      </c>
      <c r="AD94" s="55">
        <f>AA94+X94+U94+R94+O94</f>
        <v>0</v>
      </c>
      <c r="AE94" s="54">
        <f t="shared" si="212"/>
        <v>0</v>
      </c>
    </row>
    <row r="95" spans="1:34" ht="15.75" customHeight="1">
      <c r="A95" s="56"/>
      <c r="B95" s="56"/>
      <c r="C95" s="56"/>
      <c r="D95" s="56"/>
      <c r="E95" s="75"/>
      <c r="F95" s="56"/>
      <c r="G95" s="56"/>
      <c r="H95" s="56"/>
      <c r="I95" s="56"/>
      <c r="J95" s="56"/>
      <c r="K95" s="56"/>
      <c r="L95" s="56"/>
      <c r="M95" s="56"/>
      <c r="N95" s="54"/>
      <c r="O95" s="55"/>
      <c r="P95" s="70"/>
      <c r="Q95" s="54"/>
      <c r="R95" s="55"/>
      <c r="S95" s="70"/>
      <c r="T95" s="54"/>
      <c r="U95" s="55"/>
      <c r="V95" s="70"/>
      <c r="W95" s="54"/>
      <c r="X95" s="55"/>
      <c r="Y95" s="70"/>
      <c r="Z95" s="54"/>
      <c r="AA95" s="55"/>
      <c r="AB95" s="70"/>
      <c r="AC95" s="54"/>
      <c r="AD95" s="55"/>
      <c r="AE95" s="54"/>
    </row>
    <row r="96" spans="1:34" ht="15.75" customHeight="1">
      <c r="A96" s="12" t="s">
        <v>57</v>
      </c>
      <c r="B96" s="91"/>
      <c r="C96" s="91"/>
      <c r="D96" s="91"/>
      <c r="E96" s="92"/>
      <c r="F96" s="91"/>
      <c r="G96" s="91"/>
      <c r="H96" s="91"/>
      <c r="I96" s="91"/>
      <c r="J96" s="91"/>
      <c r="K96" s="91"/>
      <c r="L96" s="91"/>
      <c r="M96" s="91"/>
      <c r="N96" s="93">
        <f t="shared" ref="N96:O96" si="213">SUM(N97:N100)</f>
        <v>0</v>
      </c>
      <c r="O96" s="94">
        <f t="shared" si="213"/>
        <v>0</v>
      </c>
      <c r="P96" s="95"/>
      <c r="Q96" s="93">
        <f t="shared" ref="Q96:R96" si="214">SUM(Q97:Q100)</f>
        <v>0</v>
      </c>
      <c r="R96" s="94">
        <f t="shared" si="214"/>
        <v>0</v>
      </c>
      <c r="S96" s="95"/>
      <c r="T96" s="93">
        <f t="shared" ref="T96:U96" si="215">SUM(T97:T100)</f>
        <v>0</v>
      </c>
      <c r="U96" s="94">
        <f t="shared" si="215"/>
        <v>0</v>
      </c>
      <c r="V96" s="95"/>
      <c r="W96" s="93">
        <f t="shared" ref="W96:X96" si="216">SUM(W97:W100)</f>
        <v>0</v>
      </c>
      <c r="X96" s="94">
        <f t="shared" si="216"/>
        <v>0</v>
      </c>
      <c r="Y96" s="95"/>
      <c r="Z96" s="93">
        <f t="shared" ref="Z96:AA96" si="217">SUM(Z97:Z100)</f>
        <v>0</v>
      </c>
      <c r="AA96" s="94">
        <f t="shared" si="217"/>
        <v>0</v>
      </c>
      <c r="AB96" s="95"/>
      <c r="AC96" s="93">
        <f t="shared" ref="AC96:AD96" si="218">SUM(AC97:AC100)</f>
        <v>0</v>
      </c>
      <c r="AD96" s="94">
        <f t="shared" si="218"/>
        <v>0</v>
      </c>
      <c r="AE96" s="93">
        <f t="shared" ref="AE96:AE100" si="219">AD96+AC96</f>
        <v>0</v>
      </c>
      <c r="AF96" s="5"/>
      <c r="AG96" s="5"/>
      <c r="AH96" s="5"/>
    </row>
    <row r="97" spans="1:34" ht="15.75" customHeight="1">
      <c r="A97" s="56" t="s">
        <v>58</v>
      </c>
      <c r="B97" s="39"/>
      <c r="C97" s="39"/>
      <c r="D97" s="39"/>
      <c r="E97" s="40"/>
      <c r="F97" s="39"/>
      <c r="G97" s="39"/>
      <c r="H97" s="39"/>
      <c r="I97" s="39"/>
      <c r="J97" s="39"/>
      <c r="K97" s="39"/>
      <c r="L97" s="39"/>
      <c r="M97" s="39"/>
      <c r="N97" s="96"/>
      <c r="O97" s="55">
        <v>0</v>
      </c>
      <c r="P97" s="70"/>
      <c r="Q97" s="96"/>
      <c r="R97" s="55">
        <v>0</v>
      </c>
      <c r="S97" s="70"/>
      <c r="T97" s="96"/>
      <c r="U97" s="55">
        <v>0</v>
      </c>
      <c r="V97" s="70"/>
      <c r="W97" s="96"/>
      <c r="X97" s="55">
        <v>0</v>
      </c>
      <c r="Y97" s="70"/>
      <c r="Z97" s="96">
        <v>0</v>
      </c>
      <c r="AA97" s="55">
        <v>0</v>
      </c>
      <c r="AB97" s="70"/>
      <c r="AC97" s="54">
        <f>N97+Q97+T97+W97+Z97</f>
        <v>0</v>
      </c>
      <c r="AD97" s="55">
        <f>AA97+X97+U97+R97+O97</f>
        <v>0</v>
      </c>
      <c r="AE97" s="54">
        <f t="shared" si="219"/>
        <v>0</v>
      </c>
    </row>
    <row r="98" spans="1:34" ht="15.75" customHeight="1">
      <c r="A98" s="56" t="s">
        <v>59</v>
      </c>
      <c r="B98" s="39"/>
      <c r="C98" s="39"/>
      <c r="D98" s="39"/>
      <c r="E98" s="40"/>
      <c r="F98" s="39"/>
      <c r="G98" s="39"/>
      <c r="H98" s="39"/>
      <c r="I98" s="39"/>
      <c r="J98" s="39"/>
      <c r="K98" s="39"/>
      <c r="L98" s="39"/>
      <c r="M98" s="39"/>
      <c r="N98" s="96">
        <v>0</v>
      </c>
      <c r="O98" s="55">
        <v>0</v>
      </c>
      <c r="P98" s="70"/>
      <c r="Q98" s="96"/>
      <c r="R98" s="55">
        <v>0</v>
      </c>
      <c r="S98" s="70"/>
      <c r="T98" s="96">
        <v>0</v>
      </c>
      <c r="U98" s="55"/>
      <c r="V98" s="70"/>
      <c r="W98" s="96">
        <v>0</v>
      </c>
      <c r="X98" s="55">
        <v>0</v>
      </c>
      <c r="Y98" s="70"/>
      <c r="Z98" s="96">
        <v>0</v>
      </c>
      <c r="AA98" s="55">
        <v>0</v>
      </c>
      <c r="AB98" s="70"/>
      <c r="AC98" s="54">
        <f>N98+Q98+T98+W98+Z98</f>
        <v>0</v>
      </c>
      <c r="AD98" s="55">
        <f>AA98+X98+U98+R98+O98</f>
        <v>0</v>
      </c>
      <c r="AE98" s="54">
        <f t="shared" si="219"/>
        <v>0</v>
      </c>
    </row>
    <row r="99" spans="1:34" ht="15.75" customHeight="1">
      <c r="A99" s="56" t="s">
        <v>60</v>
      </c>
      <c r="B99" s="39"/>
      <c r="C99" s="39"/>
      <c r="D99" s="39"/>
      <c r="E99" s="40"/>
      <c r="F99" s="39"/>
      <c r="G99" s="39"/>
      <c r="H99" s="39"/>
      <c r="I99" s="39"/>
      <c r="J99" s="39"/>
      <c r="K99" s="39"/>
      <c r="L99" s="39"/>
      <c r="M99" s="39"/>
      <c r="N99" s="96">
        <v>0</v>
      </c>
      <c r="O99" s="55">
        <v>0</v>
      </c>
      <c r="P99" s="70"/>
      <c r="Q99" s="96">
        <v>0</v>
      </c>
      <c r="R99" s="55">
        <v>0</v>
      </c>
      <c r="S99" s="70"/>
      <c r="T99" s="96">
        <v>0</v>
      </c>
      <c r="U99" s="55">
        <v>0</v>
      </c>
      <c r="V99" s="70"/>
      <c r="W99" s="96">
        <v>0</v>
      </c>
      <c r="X99" s="55">
        <v>0</v>
      </c>
      <c r="Y99" s="70"/>
      <c r="Z99" s="96">
        <v>0</v>
      </c>
      <c r="AA99" s="55">
        <v>0</v>
      </c>
      <c r="AB99" s="70"/>
      <c r="AC99" s="54">
        <f>N99+Q99+T99+W99+Z99</f>
        <v>0</v>
      </c>
      <c r="AD99" s="55">
        <f>AA99+X99+U99+R99+O99</f>
        <v>0</v>
      </c>
      <c r="AE99" s="54">
        <f t="shared" si="219"/>
        <v>0</v>
      </c>
    </row>
    <row r="100" spans="1:34" ht="15.75" customHeight="1">
      <c r="A100" s="56" t="s">
        <v>61</v>
      </c>
      <c r="B100" s="39"/>
      <c r="C100" s="39"/>
      <c r="D100" s="39"/>
      <c r="E100" s="40"/>
      <c r="F100" s="39"/>
      <c r="G100" s="39"/>
      <c r="H100" s="39"/>
      <c r="I100" s="39"/>
      <c r="J100" s="39"/>
      <c r="K100" s="39"/>
      <c r="L100" s="39"/>
      <c r="M100" s="39"/>
      <c r="N100" s="96">
        <v>0</v>
      </c>
      <c r="O100" s="55">
        <v>0</v>
      </c>
      <c r="P100" s="70"/>
      <c r="Q100" s="96">
        <v>0</v>
      </c>
      <c r="R100" s="55">
        <v>0</v>
      </c>
      <c r="S100" s="70"/>
      <c r="T100" s="96">
        <v>0</v>
      </c>
      <c r="U100" s="55">
        <v>0</v>
      </c>
      <c r="V100" s="70"/>
      <c r="W100" s="96">
        <v>0</v>
      </c>
      <c r="X100" s="55">
        <v>0</v>
      </c>
      <c r="Y100" s="70"/>
      <c r="Z100" s="96">
        <v>0</v>
      </c>
      <c r="AA100" s="55">
        <v>0</v>
      </c>
      <c r="AB100" s="70"/>
      <c r="AC100" s="54">
        <f>N100+Q100+T100+W100+Z100</f>
        <v>0</v>
      </c>
      <c r="AD100" s="55">
        <f>AA100+X100+U100+R100+O100</f>
        <v>0</v>
      </c>
      <c r="AE100" s="54">
        <f t="shared" si="219"/>
        <v>0</v>
      </c>
    </row>
    <row r="101" spans="1:34" ht="15.75" customHeight="1">
      <c r="A101" s="41"/>
      <c r="B101" s="41"/>
      <c r="C101" s="39"/>
      <c r="D101" s="39"/>
      <c r="E101" s="40"/>
      <c r="F101" s="39"/>
      <c r="G101" s="39"/>
      <c r="H101" s="39"/>
      <c r="I101" s="39"/>
      <c r="J101" s="39"/>
      <c r="K101" s="39"/>
      <c r="L101" s="39"/>
      <c r="M101" s="39"/>
      <c r="N101" s="54"/>
      <c r="O101" s="55"/>
      <c r="P101" s="70"/>
      <c r="Q101" s="54"/>
      <c r="R101" s="55"/>
      <c r="S101" s="70"/>
      <c r="T101" s="54"/>
      <c r="U101" s="55"/>
      <c r="V101" s="70"/>
      <c r="W101" s="54"/>
      <c r="X101" s="55"/>
      <c r="Y101" s="70"/>
      <c r="Z101" s="54"/>
      <c r="AA101" s="55"/>
      <c r="AB101" s="70"/>
      <c r="AC101" s="54"/>
      <c r="AD101" s="55"/>
      <c r="AE101" s="54"/>
    </row>
    <row r="102" spans="1:34" ht="15.75" customHeight="1">
      <c r="A102" s="12" t="s">
        <v>62</v>
      </c>
      <c r="B102" s="41"/>
      <c r="C102" s="41"/>
      <c r="D102" s="41"/>
      <c r="E102" s="83"/>
      <c r="F102" s="41"/>
      <c r="G102" s="41"/>
      <c r="H102" s="41"/>
      <c r="I102" s="41"/>
      <c r="J102" s="41"/>
      <c r="K102" s="41"/>
      <c r="L102" s="41"/>
      <c r="M102" s="41"/>
      <c r="N102" s="93">
        <f t="shared" ref="N102:O102" si="220">SUM(N103:N110)</f>
        <v>0</v>
      </c>
      <c r="O102" s="94">
        <f t="shared" si="220"/>
        <v>0</v>
      </c>
      <c r="P102" s="95"/>
      <c r="Q102" s="93">
        <f t="shared" ref="Q102:R102" si="221">SUM(Q103:Q110)</f>
        <v>0</v>
      </c>
      <c r="R102" s="94">
        <f t="shared" si="221"/>
        <v>0</v>
      </c>
      <c r="S102" s="95"/>
      <c r="T102" s="93">
        <f t="shared" ref="T102:U102" si="222">SUM(T103:T110)</f>
        <v>0</v>
      </c>
      <c r="U102" s="94">
        <f t="shared" si="222"/>
        <v>0</v>
      </c>
      <c r="V102" s="95"/>
      <c r="W102" s="93">
        <f t="shared" ref="W102:X102" si="223">SUM(W103:W110)</f>
        <v>0</v>
      </c>
      <c r="X102" s="94">
        <f t="shared" si="223"/>
        <v>0</v>
      </c>
      <c r="Y102" s="95"/>
      <c r="Z102" s="93">
        <f t="shared" ref="Z102:AA102" si="224">SUM(Z103:Z110)</f>
        <v>0</v>
      </c>
      <c r="AA102" s="94">
        <f t="shared" si="224"/>
        <v>0</v>
      </c>
      <c r="AB102" s="95"/>
      <c r="AC102" s="93">
        <f t="shared" ref="AC102:AD102" si="225">SUM(AC103:AC110)</f>
        <v>0</v>
      </c>
      <c r="AD102" s="94">
        <f t="shared" si="225"/>
        <v>0</v>
      </c>
      <c r="AE102" s="93">
        <f t="shared" ref="AE102:AE110" si="226">AD102+AC102</f>
        <v>0</v>
      </c>
      <c r="AF102" s="5"/>
      <c r="AG102" s="5"/>
      <c r="AH102" s="5"/>
    </row>
    <row r="103" spans="1:34" ht="15.75" customHeight="1">
      <c r="A103" s="56" t="s">
        <v>63</v>
      </c>
      <c r="B103" s="41"/>
      <c r="C103" s="41"/>
      <c r="D103" s="91"/>
      <c r="E103" s="83"/>
      <c r="F103" s="41"/>
      <c r="G103" s="41"/>
      <c r="H103" s="41"/>
      <c r="I103" s="41"/>
      <c r="J103" s="41"/>
      <c r="K103" s="41"/>
      <c r="L103" s="41"/>
      <c r="M103" s="41"/>
      <c r="N103" s="96"/>
      <c r="O103" s="55">
        <v>0</v>
      </c>
      <c r="P103" s="95"/>
      <c r="Q103" s="96"/>
      <c r="R103" s="55">
        <v>0</v>
      </c>
      <c r="S103" s="95"/>
      <c r="T103" s="96"/>
      <c r="U103" s="55">
        <v>0</v>
      </c>
      <c r="V103" s="95"/>
      <c r="W103" s="96">
        <v>0</v>
      </c>
      <c r="X103" s="55">
        <v>0</v>
      </c>
      <c r="Y103" s="95"/>
      <c r="Z103" s="96">
        <v>0</v>
      </c>
      <c r="AA103" s="55">
        <v>0</v>
      </c>
      <c r="AB103" s="95"/>
      <c r="AC103" s="54">
        <f t="shared" ref="AC103:AC110" si="227">N103+Q103+T103+W103+Z103</f>
        <v>0</v>
      </c>
      <c r="AD103" s="55">
        <f t="shared" ref="AD103:AD110" si="228">AA103+X103+U103+R103+O103</f>
        <v>0</v>
      </c>
      <c r="AE103" s="54">
        <f t="shared" si="226"/>
        <v>0</v>
      </c>
      <c r="AF103" s="5"/>
      <c r="AG103" s="5"/>
      <c r="AH103" s="5"/>
    </row>
    <row r="104" spans="1:34" ht="15.75" customHeight="1">
      <c r="A104" s="8"/>
      <c r="B104" s="8"/>
      <c r="C104" s="8"/>
      <c r="D104" s="39"/>
      <c r="E104" s="40"/>
      <c r="F104" s="39"/>
      <c r="G104" s="39"/>
      <c r="H104" s="39"/>
      <c r="I104" s="39"/>
      <c r="J104" s="39"/>
      <c r="K104" s="39"/>
      <c r="L104" s="39"/>
      <c r="M104" s="39"/>
      <c r="N104" s="96">
        <v>0</v>
      </c>
      <c r="O104" s="55">
        <v>0</v>
      </c>
      <c r="P104" s="70"/>
      <c r="Q104" s="96">
        <v>0</v>
      </c>
      <c r="R104" s="55">
        <v>0</v>
      </c>
      <c r="S104" s="70"/>
      <c r="T104" s="96">
        <v>0</v>
      </c>
      <c r="U104" s="55">
        <v>0</v>
      </c>
      <c r="V104" s="70"/>
      <c r="W104" s="96">
        <v>0</v>
      </c>
      <c r="X104" s="55">
        <v>0</v>
      </c>
      <c r="Y104" s="70"/>
      <c r="Z104" s="96">
        <v>0</v>
      </c>
      <c r="AA104" s="55">
        <v>0</v>
      </c>
      <c r="AB104" s="70"/>
      <c r="AC104" s="54">
        <f>N104+Q104+T104+W104+Z104</f>
        <v>0</v>
      </c>
      <c r="AD104" s="55">
        <f t="shared" si="228"/>
        <v>0</v>
      </c>
      <c r="AE104" s="54">
        <f t="shared" si="226"/>
        <v>0</v>
      </c>
    </row>
    <row r="105" spans="1:34" ht="15.75" customHeight="1">
      <c r="A105" s="8"/>
      <c r="B105" s="8"/>
      <c r="C105" s="8"/>
      <c r="D105" s="39"/>
      <c r="E105" s="40"/>
      <c r="F105" s="39"/>
      <c r="G105" s="39"/>
      <c r="H105" s="39"/>
      <c r="I105" s="39"/>
      <c r="J105" s="39"/>
      <c r="K105" s="39"/>
      <c r="L105" s="39"/>
      <c r="M105" s="39"/>
      <c r="N105" s="96">
        <v>0</v>
      </c>
      <c r="O105" s="55">
        <v>0</v>
      </c>
      <c r="P105" s="70"/>
      <c r="Q105" s="96">
        <v>0</v>
      </c>
      <c r="R105" s="55">
        <v>0</v>
      </c>
      <c r="S105" s="70"/>
      <c r="T105" s="96">
        <v>0</v>
      </c>
      <c r="U105" s="55">
        <v>0</v>
      </c>
      <c r="V105" s="70"/>
      <c r="W105" s="96">
        <v>0</v>
      </c>
      <c r="X105" s="55">
        <v>0</v>
      </c>
      <c r="Y105" s="70"/>
      <c r="Z105" s="96">
        <v>0</v>
      </c>
      <c r="AA105" s="55">
        <v>0</v>
      </c>
      <c r="AB105" s="70"/>
      <c r="AC105" s="54">
        <f>N105+Q105+T105+W105+Z105</f>
        <v>0</v>
      </c>
      <c r="AD105" s="55">
        <f t="shared" si="228"/>
        <v>0</v>
      </c>
      <c r="AE105" s="54">
        <f t="shared" si="226"/>
        <v>0</v>
      </c>
    </row>
    <row r="106" spans="1:34" ht="15.75" customHeight="1">
      <c r="A106" s="8"/>
      <c r="B106" s="8"/>
      <c r="C106" s="8"/>
      <c r="D106" s="39"/>
      <c r="E106" s="40"/>
      <c r="F106" s="39"/>
      <c r="G106" s="39"/>
      <c r="H106" s="39"/>
      <c r="I106" s="39"/>
      <c r="J106" s="39"/>
      <c r="K106" s="39"/>
      <c r="L106" s="39"/>
      <c r="M106" s="39"/>
      <c r="N106" s="96">
        <v>0</v>
      </c>
      <c r="O106" s="55">
        <v>0</v>
      </c>
      <c r="P106" s="70"/>
      <c r="Q106" s="96">
        <v>0</v>
      </c>
      <c r="R106" s="55">
        <v>0</v>
      </c>
      <c r="S106" s="70"/>
      <c r="T106" s="96">
        <v>0</v>
      </c>
      <c r="U106" s="55">
        <v>0</v>
      </c>
      <c r="V106" s="70"/>
      <c r="W106" s="96">
        <v>0</v>
      </c>
      <c r="X106" s="55">
        <v>0</v>
      </c>
      <c r="Y106" s="70"/>
      <c r="Z106" s="96">
        <v>0</v>
      </c>
      <c r="AA106" s="55">
        <v>0</v>
      </c>
      <c r="AB106" s="70"/>
      <c r="AC106" s="54">
        <f t="shared" si="227"/>
        <v>0</v>
      </c>
      <c r="AD106" s="55">
        <f t="shared" si="228"/>
        <v>0</v>
      </c>
      <c r="AE106" s="54">
        <f t="shared" si="226"/>
        <v>0</v>
      </c>
    </row>
    <row r="107" spans="1:34" ht="15.75" customHeight="1">
      <c r="A107" s="8"/>
      <c r="B107" s="8"/>
      <c r="C107" s="8"/>
      <c r="D107" s="8"/>
      <c r="E107" s="8"/>
      <c r="F107" s="8"/>
      <c r="G107" s="8"/>
      <c r="H107" s="8"/>
      <c r="I107" s="8"/>
      <c r="J107" s="101"/>
      <c r="K107" s="101"/>
      <c r="L107" s="101"/>
      <c r="M107" s="101"/>
      <c r="N107" s="102">
        <v>0</v>
      </c>
      <c r="O107" s="103">
        <v>0</v>
      </c>
      <c r="P107" s="104"/>
      <c r="Q107" s="102">
        <v>0</v>
      </c>
      <c r="R107" s="103">
        <v>0</v>
      </c>
      <c r="S107" s="104"/>
      <c r="T107" s="102">
        <v>0</v>
      </c>
      <c r="U107" s="103">
        <v>0</v>
      </c>
      <c r="V107" s="104"/>
      <c r="W107" s="102">
        <v>0</v>
      </c>
      <c r="X107" s="103">
        <v>0</v>
      </c>
      <c r="Y107" s="104"/>
      <c r="Z107" s="102">
        <v>0</v>
      </c>
      <c r="AA107" s="103">
        <v>0</v>
      </c>
      <c r="AB107" s="104"/>
      <c r="AC107" s="54">
        <f t="shared" si="227"/>
        <v>0</v>
      </c>
      <c r="AD107" s="55">
        <f t="shared" si="228"/>
        <v>0</v>
      </c>
      <c r="AE107" s="54">
        <f t="shared" si="226"/>
        <v>0</v>
      </c>
      <c r="AF107" s="8"/>
      <c r="AG107" s="8"/>
      <c r="AH107" s="8"/>
    </row>
    <row r="108" spans="1:34" ht="15.75" customHeight="1">
      <c r="A108" s="8"/>
      <c r="B108" s="8"/>
      <c r="C108" s="8"/>
      <c r="D108" s="8"/>
      <c r="E108" s="8"/>
      <c r="F108" s="8"/>
      <c r="G108" s="8"/>
      <c r="H108" s="8"/>
      <c r="I108" s="8"/>
      <c r="J108" s="101"/>
      <c r="K108" s="101"/>
      <c r="L108" s="101"/>
      <c r="M108" s="101"/>
      <c r="N108" s="102">
        <v>0</v>
      </c>
      <c r="O108" s="103">
        <v>0</v>
      </c>
      <c r="P108" s="104"/>
      <c r="Q108" s="102">
        <v>0</v>
      </c>
      <c r="R108" s="103">
        <v>0</v>
      </c>
      <c r="S108" s="104"/>
      <c r="T108" s="102">
        <v>0</v>
      </c>
      <c r="U108" s="103">
        <v>0</v>
      </c>
      <c r="V108" s="104"/>
      <c r="W108" s="102">
        <v>0</v>
      </c>
      <c r="X108" s="103">
        <v>0</v>
      </c>
      <c r="Y108" s="104"/>
      <c r="Z108" s="102">
        <v>0</v>
      </c>
      <c r="AA108" s="103">
        <v>0</v>
      </c>
      <c r="AB108" s="104"/>
      <c r="AC108" s="54">
        <f t="shared" si="227"/>
        <v>0</v>
      </c>
      <c r="AD108" s="55">
        <f t="shared" si="228"/>
        <v>0</v>
      </c>
      <c r="AE108" s="54">
        <f t="shared" si="226"/>
        <v>0</v>
      </c>
      <c r="AF108" s="8"/>
      <c r="AG108" s="8"/>
      <c r="AH108" s="8"/>
    </row>
    <row r="109" spans="1:34" ht="15.75" customHeight="1">
      <c r="A109" s="8"/>
      <c r="B109" s="8"/>
      <c r="C109" s="8"/>
      <c r="D109" s="8"/>
      <c r="E109" s="8"/>
      <c r="F109" s="8"/>
      <c r="G109" s="8"/>
      <c r="H109" s="8"/>
      <c r="I109" s="8"/>
      <c r="J109" s="101"/>
      <c r="K109" s="101"/>
      <c r="L109" s="101"/>
      <c r="M109" s="101"/>
      <c r="N109" s="102">
        <v>0</v>
      </c>
      <c r="O109" s="103">
        <v>0</v>
      </c>
      <c r="P109" s="104"/>
      <c r="Q109" s="102">
        <v>0</v>
      </c>
      <c r="R109" s="103">
        <v>0</v>
      </c>
      <c r="S109" s="104"/>
      <c r="T109" s="102">
        <v>0</v>
      </c>
      <c r="U109" s="103">
        <v>0</v>
      </c>
      <c r="V109" s="104"/>
      <c r="W109" s="102">
        <v>0</v>
      </c>
      <c r="X109" s="103">
        <v>0</v>
      </c>
      <c r="Y109" s="104"/>
      <c r="Z109" s="102">
        <v>0</v>
      </c>
      <c r="AA109" s="103">
        <v>0</v>
      </c>
      <c r="AB109" s="104"/>
      <c r="AC109" s="54">
        <f t="shared" si="227"/>
        <v>0</v>
      </c>
      <c r="AD109" s="55">
        <f t="shared" si="228"/>
        <v>0</v>
      </c>
      <c r="AE109" s="54">
        <f t="shared" si="226"/>
        <v>0</v>
      </c>
      <c r="AF109" s="8"/>
      <c r="AG109" s="8"/>
      <c r="AH109" s="8"/>
    </row>
    <row r="110" spans="1:34" ht="15.75" customHeight="1">
      <c r="A110" s="8"/>
      <c r="B110" s="8"/>
      <c r="C110" s="8"/>
      <c r="D110" s="39"/>
      <c r="E110" s="40"/>
      <c r="F110" s="39"/>
      <c r="G110" s="39"/>
      <c r="H110" s="39"/>
      <c r="I110" s="39"/>
      <c r="J110" s="39"/>
      <c r="K110" s="39"/>
      <c r="L110" s="39"/>
      <c r="M110" s="39"/>
      <c r="N110" s="96">
        <v>0</v>
      </c>
      <c r="O110" s="55">
        <v>0</v>
      </c>
      <c r="P110" s="70"/>
      <c r="Q110" s="96">
        <v>0</v>
      </c>
      <c r="R110" s="55">
        <v>0</v>
      </c>
      <c r="S110" s="70"/>
      <c r="T110" s="96">
        <v>0</v>
      </c>
      <c r="U110" s="55">
        <v>0</v>
      </c>
      <c r="V110" s="70"/>
      <c r="W110" s="96">
        <v>0</v>
      </c>
      <c r="X110" s="55">
        <v>0</v>
      </c>
      <c r="Y110" s="70"/>
      <c r="Z110" s="96">
        <v>0</v>
      </c>
      <c r="AA110" s="55">
        <v>0</v>
      </c>
      <c r="AB110" s="70"/>
      <c r="AC110" s="54">
        <f t="shared" si="227"/>
        <v>0</v>
      </c>
      <c r="AD110" s="55">
        <f t="shared" si="228"/>
        <v>0</v>
      </c>
      <c r="AE110" s="54">
        <f t="shared" si="226"/>
        <v>0</v>
      </c>
    </row>
    <row r="111" spans="1:34" ht="15.75" customHeight="1">
      <c r="A111" s="39"/>
      <c r="B111" s="39"/>
      <c r="C111" s="39"/>
      <c r="D111" s="39"/>
      <c r="E111" s="40"/>
      <c r="F111" s="39"/>
      <c r="G111" s="39"/>
      <c r="H111" s="39"/>
      <c r="I111" s="39"/>
      <c r="J111" s="39"/>
      <c r="K111" s="39"/>
      <c r="L111" s="39"/>
      <c r="M111" s="39"/>
      <c r="N111" s="54"/>
      <c r="O111" s="55"/>
      <c r="P111" s="70"/>
      <c r="Q111" s="54"/>
      <c r="R111" s="55"/>
      <c r="S111" s="70"/>
      <c r="T111" s="54"/>
      <c r="U111" s="55"/>
      <c r="V111" s="70"/>
      <c r="W111" s="54"/>
      <c r="X111" s="55"/>
      <c r="Y111" s="70"/>
      <c r="Z111" s="54"/>
      <c r="AA111" s="55"/>
      <c r="AB111" s="70"/>
      <c r="AC111" s="54"/>
      <c r="AD111" s="55"/>
      <c r="AE111" s="54"/>
    </row>
    <row r="112" spans="1:34" ht="15.75" customHeight="1">
      <c r="A112" s="12" t="s">
        <v>64</v>
      </c>
      <c r="B112" s="91"/>
      <c r="C112" s="91"/>
      <c r="D112" s="91"/>
      <c r="E112" s="92"/>
      <c r="F112" s="91"/>
      <c r="G112" s="91"/>
      <c r="H112" s="91"/>
      <c r="I112" s="91"/>
      <c r="J112" s="91"/>
      <c r="K112" s="91"/>
      <c r="L112" s="91"/>
      <c r="M112" s="91"/>
      <c r="N112" s="93">
        <f t="shared" ref="N112:O112" si="229">SUM(N113:N114)</f>
        <v>0</v>
      </c>
      <c r="O112" s="146">
        <f t="shared" si="229"/>
        <v>0</v>
      </c>
      <c r="P112" s="95"/>
      <c r="Q112" s="93">
        <f t="shared" ref="Q112:R112" si="230">SUM(Q113:Q114)</f>
        <v>0</v>
      </c>
      <c r="R112" s="94">
        <f t="shared" si="230"/>
        <v>0</v>
      </c>
      <c r="S112" s="95"/>
      <c r="T112" s="93">
        <f t="shared" ref="T112:U112" si="231">SUM(T113:T114)</f>
        <v>0</v>
      </c>
      <c r="U112" s="94">
        <f t="shared" si="231"/>
        <v>0</v>
      </c>
      <c r="V112" s="95"/>
      <c r="W112" s="93">
        <f t="shared" ref="W112:X112" si="232">SUM(W113:W114)</f>
        <v>0</v>
      </c>
      <c r="X112" s="94">
        <f t="shared" si="232"/>
        <v>0</v>
      </c>
      <c r="Y112" s="95"/>
      <c r="Z112" s="93">
        <f t="shared" ref="Z112:AA112" si="233">SUM(Z113:Z114)</f>
        <v>0</v>
      </c>
      <c r="AA112" s="94">
        <f t="shared" si="233"/>
        <v>0</v>
      </c>
      <c r="AB112" s="95"/>
      <c r="AC112" s="93">
        <f t="shared" ref="AC112:AD112" si="234">SUM(AC113:AC114)</f>
        <v>0</v>
      </c>
      <c r="AD112" s="94">
        <f t="shared" si="234"/>
        <v>0</v>
      </c>
      <c r="AE112" s="93">
        <f t="shared" ref="AE112:AE113" si="235">AD112+AC112</f>
        <v>0</v>
      </c>
      <c r="AF112" s="5"/>
      <c r="AG112" s="5"/>
      <c r="AH112" s="5"/>
    </row>
    <row r="113" spans="1:34" ht="15.75" customHeight="1">
      <c r="A113" s="8" t="s">
        <v>65</v>
      </c>
      <c r="B113" s="8"/>
      <c r="C113" s="8"/>
      <c r="D113" s="39"/>
      <c r="E113" s="40"/>
      <c r="F113" s="39"/>
      <c r="G113" s="39"/>
      <c r="H113" s="39"/>
      <c r="I113" s="39"/>
      <c r="J113" s="39"/>
      <c r="K113" s="39"/>
      <c r="L113" s="39"/>
      <c r="M113" s="39"/>
      <c r="N113" s="96"/>
      <c r="O113" s="55">
        <v>0</v>
      </c>
      <c r="P113" s="70"/>
      <c r="Q113" s="96">
        <v>0</v>
      </c>
      <c r="R113" s="55">
        <v>0</v>
      </c>
      <c r="S113" s="70"/>
      <c r="T113" s="96">
        <v>0</v>
      </c>
      <c r="U113" s="55">
        <v>0</v>
      </c>
      <c r="V113" s="70"/>
      <c r="W113" s="96">
        <v>0</v>
      </c>
      <c r="X113" s="55">
        <v>0</v>
      </c>
      <c r="Y113" s="70"/>
      <c r="Z113" s="96">
        <v>0</v>
      </c>
      <c r="AA113" s="55">
        <v>0</v>
      </c>
      <c r="AB113" s="70"/>
      <c r="AC113" s="54">
        <f>N113+Q113+T113+W113+Z113</f>
        <v>0</v>
      </c>
      <c r="AD113" s="55">
        <f>AA113+X113+U113+R113+O113</f>
        <v>0</v>
      </c>
      <c r="AE113" s="54">
        <f t="shared" si="235"/>
        <v>0</v>
      </c>
    </row>
    <row r="114" spans="1:34" ht="15.75" customHeight="1">
      <c r="A114" s="39"/>
      <c r="B114" s="39"/>
      <c r="C114" s="39"/>
      <c r="D114" s="39"/>
      <c r="E114" s="40"/>
      <c r="F114" s="39"/>
      <c r="G114" s="39"/>
      <c r="H114" s="39"/>
      <c r="I114" s="39"/>
      <c r="J114" s="39"/>
      <c r="K114" s="39"/>
      <c r="L114" s="39"/>
      <c r="M114" s="39"/>
      <c r="N114" s="54"/>
      <c r="O114" s="55"/>
      <c r="P114" s="70"/>
      <c r="Q114" s="54"/>
      <c r="R114" s="55"/>
      <c r="S114" s="70"/>
      <c r="T114" s="54"/>
      <c r="U114" s="55"/>
      <c r="V114" s="70"/>
      <c r="W114" s="54"/>
      <c r="X114" s="55"/>
      <c r="Y114" s="70"/>
      <c r="Z114" s="54"/>
      <c r="AA114" s="55"/>
      <c r="AB114" s="70"/>
      <c r="AC114" s="54"/>
      <c r="AD114" s="55"/>
      <c r="AE114" s="54"/>
    </row>
    <row r="115" spans="1:34" ht="15.75" customHeight="1">
      <c r="A115" s="12" t="s">
        <v>66</v>
      </c>
      <c r="B115" s="91"/>
      <c r="C115" s="91"/>
      <c r="D115" s="91"/>
      <c r="E115" s="92"/>
      <c r="F115" s="91"/>
      <c r="G115" s="91"/>
      <c r="H115" s="91"/>
      <c r="I115" s="91"/>
      <c r="J115" s="91"/>
      <c r="K115" s="91"/>
      <c r="L115" s="91"/>
      <c r="M115" s="91"/>
      <c r="N115" s="93">
        <f>SUM(N116:N125)</f>
        <v>0</v>
      </c>
      <c r="O115" s="94">
        <v>0</v>
      </c>
      <c r="P115" s="95"/>
      <c r="Q115" s="93">
        <f t="shared" ref="Q115:R115" si="236">SUM(Q116:Q125)</f>
        <v>0</v>
      </c>
      <c r="R115" s="94">
        <f t="shared" si="236"/>
        <v>0</v>
      </c>
      <c r="S115" s="95"/>
      <c r="T115" s="93">
        <f t="shared" ref="T115:U115" si="237">SUM(T116:T125)</f>
        <v>0</v>
      </c>
      <c r="U115" s="94">
        <f t="shared" si="237"/>
        <v>0</v>
      </c>
      <c r="V115" s="95"/>
      <c r="W115" s="93">
        <f t="shared" ref="W115:X115" si="238">SUM(W116:W125)</f>
        <v>0</v>
      </c>
      <c r="X115" s="94">
        <f t="shared" si="238"/>
        <v>0</v>
      </c>
      <c r="Y115" s="95"/>
      <c r="Z115" s="93">
        <f t="shared" ref="Z115:AA115" si="239">SUM(Z116:Z125)</f>
        <v>0</v>
      </c>
      <c r="AA115" s="94">
        <f t="shared" si="239"/>
        <v>0</v>
      </c>
      <c r="AB115" s="95"/>
      <c r="AC115" s="93">
        <f t="shared" ref="AC115:AD115" si="240">SUM(AC116:AC125)</f>
        <v>0</v>
      </c>
      <c r="AD115" s="94">
        <f t="shared" si="240"/>
        <v>0</v>
      </c>
      <c r="AE115" s="93">
        <f t="shared" ref="AE115:AE125" si="241">AD115+AC115</f>
        <v>0</v>
      </c>
      <c r="AF115" s="5"/>
      <c r="AG115" s="5"/>
      <c r="AH115" s="5"/>
    </row>
    <row r="116" spans="1:34" ht="15.75" customHeight="1">
      <c r="A116" s="150" t="s">
        <v>67</v>
      </c>
      <c r="B116" s="91"/>
      <c r="C116" s="91"/>
      <c r="D116" s="91"/>
      <c r="E116" s="92"/>
      <c r="F116" s="91"/>
      <c r="G116" s="91"/>
      <c r="H116" s="91"/>
      <c r="I116" s="91"/>
      <c r="J116" s="91"/>
      <c r="K116" s="91"/>
      <c r="L116" s="91"/>
      <c r="M116" s="91"/>
      <c r="N116" s="96"/>
      <c r="O116" s="55">
        <v>0</v>
      </c>
      <c r="P116" s="95"/>
      <c r="Q116" s="96">
        <v>0</v>
      </c>
      <c r="R116" s="55">
        <v>0</v>
      </c>
      <c r="S116" s="95"/>
      <c r="T116" s="96">
        <v>0</v>
      </c>
      <c r="U116" s="55">
        <v>0</v>
      </c>
      <c r="V116" s="95"/>
      <c r="W116" s="96">
        <v>0</v>
      </c>
      <c r="X116" s="55">
        <v>0</v>
      </c>
      <c r="Y116" s="95"/>
      <c r="Z116" s="96">
        <v>0</v>
      </c>
      <c r="AA116" s="55">
        <v>0</v>
      </c>
      <c r="AB116" s="95"/>
      <c r="AC116" s="54">
        <f t="shared" ref="AC116:AC125" si="242">N116+Q116+T116+W116+Z116</f>
        <v>0</v>
      </c>
      <c r="AD116" s="55">
        <f t="shared" ref="AD116:AD125" si="243">AA116+X116+U116+R116+O116</f>
        <v>0</v>
      </c>
      <c r="AE116" s="54">
        <f t="shared" si="241"/>
        <v>0</v>
      </c>
      <c r="AF116" s="5"/>
      <c r="AG116" s="5"/>
      <c r="AH116" s="5"/>
    </row>
    <row r="117" spans="1:34" ht="15.75" customHeight="1">
      <c r="A117" s="8" t="s">
        <v>68</v>
      </c>
      <c r="B117" s="8"/>
      <c r="C117" s="8"/>
      <c r="D117" s="27"/>
      <c r="E117" s="8"/>
      <c r="F117" s="8"/>
      <c r="G117" s="8"/>
      <c r="H117" s="27"/>
      <c r="I117" s="8"/>
      <c r="J117" s="8"/>
      <c r="K117" s="8"/>
      <c r="L117" s="27"/>
      <c r="M117" s="8"/>
      <c r="N117" s="96"/>
      <c r="O117" s="55">
        <v>0</v>
      </c>
      <c r="P117" s="70"/>
      <c r="Q117" s="96">
        <v>0</v>
      </c>
      <c r="R117" s="55">
        <v>0</v>
      </c>
      <c r="S117" s="70"/>
      <c r="T117" s="96">
        <v>0</v>
      </c>
      <c r="U117" s="55">
        <v>0</v>
      </c>
      <c r="V117" s="70"/>
      <c r="W117" s="96">
        <v>0</v>
      </c>
      <c r="X117" s="55">
        <v>0</v>
      </c>
      <c r="Y117" s="70"/>
      <c r="Z117" s="96">
        <v>0</v>
      </c>
      <c r="AA117" s="55">
        <v>0</v>
      </c>
      <c r="AB117" s="70"/>
      <c r="AC117" s="54">
        <f t="shared" si="242"/>
        <v>0</v>
      </c>
      <c r="AD117" s="55">
        <f t="shared" si="243"/>
        <v>0</v>
      </c>
      <c r="AE117" s="54">
        <f t="shared" si="241"/>
        <v>0</v>
      </c>
    </row>
    <row r="118" spans="1:34" ht="15.75" customHeight="1">
      <c r="A118" s="8" t="s">
        <v>69</v>
      </c>
      <c r="B118" s="8"/>
      <c r="C118" s="8"/>
      <c r="D118" s="8"/>
      <c r="E118" s="8"/>
      <c r="F118" s="8"/>
      <c r="G118" s="8"/>
      <c r="H118" s="8"/>
      <c r="I118" s="8"/>
      <c r="J118" s="8"/>
      <c r="K118" s="8"/>
      <c r="L118" s="8"/>
      <c r="M118" s="8"/>
      <c r="N118" s="96">
        <v>0</v>
      </c>
      <c r="O118" s="55">
        <v>0</v>
      </c>
      <c r="P118" s="70"/>
      <c r="Q118" s="96">
        <v>0</v>
      </c>
      <c r="R118" s="55">
        <v>0</v>
      </c>
      <c r="S118" s="70"/>
      <c r="T118" s="96">
        <v>0</v>
      </c>
      <c r="U118" s="55">
        <v>0</v>
      </c>
      <c r="V118" s="70"/>
      <c r="W118" s="96">
        <v>0</v>
      </c>
      <c r="X118" s="55">
        <v>0</v>
      </c>
      <c r="Y118" s="70"/>
      <c r="Z118" s="96">
        <v>0</v>
      </c>
      <c r="AA118" s="55">
        <v>0</v>
      </c>
      <c r="AB118" s="70"/>
      <c r="AC118" s="54">
        <f t="shared" si="242"/>
        <v>0</v>
      </c>
      <c r="AD118" s="55">
        <f t="shared" si="243"/>
        <v>0</v>
      </c>
      <c r="AE118" s="54">
        <f t="shared" si="241"/>
        <v>0</v>
      </c>
    </row>
    <row r="119" spans="1:34" ht="15.75" customHeight="1">
      <c r="A119" s="8"/>
      <c r="B119" s="8"/>
      <c r="C119" s="8"/>
      <c r="D119" s="27"/>
      <c r="E119" s="8"/>
      <c r="F119" s="8"/>
      <c r="G119" s="8"/>
      <c r="H119" s="27"/>
      <c r="I119" s="8"/>
      <c r="J119" s="8"/>
      <c r="K119" s="8"/>
      <c r="L119" s="27"/>
      <c r="M119" s="8"/>
      <c r="N119" s="96">
        <v>0</v>
      </c>
      <c r="O119" s="55">
        <v>0</v>
      </c>
      <c r="P119" s="70"/>
      <c r="Q119" s="96">
        <v>0</v>
      </c>
      <c r="R119" s="55">
        <v>0</v>
      </c>
      <c r="S119" s="70"/>
      <c r="T119" s="96">
        <v>0</v>
      </c>
      <c r="U119" s="55">
        <v>0</v>
      </c>
      <c r="V119" s="70"/>
      <c r="W119" s="96">
        <v>0</v>
      </c>
      <c r="X119" s="55">
        <v>0</v>
      </c>
      <c r="Y119" s="70"/>
      <c r="Z119" s="96">
        <v>0</v>
      </c>
      <c r="AA119" s="55">
        <v>0</v>
      </c>
      <c r="AB119" s="70"/>
      <c r="AC119" s="54">
        <f t="shared" si="242"/>
        <v>0</v>
      </c>
      <c r="AD119" s="55">
        <f t="shared" si="243"/>
        <v>0</v>
      </c>
      <c r="AE119" s="54">
        <f t="shared" si="241"/>
        <v>0</v>
      </c>
    </row>
    <row r="120" spans="1:34" ht="15.75" customHeight="1">
      <c r="A120" s="8"/>
      <c r="B120" s="8"/>
      <c r="C120" s="8"/>
      <c r="D120" s="27"/>
      <c r="E120" s="8"/>
      <c r="F120" s="8"/>
      <c r="G120" s="8"/>
      <c r="H120" s="27"/>
      <c r="I120" s="8"/>
      <c r="J120" s="8"/>
      <c r="K120" s="8"/>
      <c r="L120" s="27"/>
      <c r="M120" s="8"/>
      <c r="N120" s="96">
        <v>0</v>
      </c>
      <c r="O120" s="55">
        <v>0</v>
      </c>
      <c r="P120" s="70"/>
      <c r="Q120" s="96">
        <v>0</v>
      </c>
      <c r="R120" s="55">
        <v>0</v>
      </c>
      <c r="S120" s="70"/>
      <c r="T120" s="96">
        <v>0</v>
      </c>
      <c r="U120" s="55">
        <v>0</v>
      </c>
      <c r="V120" s="70"/>
      <c r="W120" s="96">
        <v>0</v>
      </c>
      <c r="X120" s="55">
        <v>0</v>
      </c>
      <c r="Y120" s="70"/>
      <c r="Z120" s="96">
        <v>0</v>
      </c>
      <c r="AA120" s="55">
        <v>0</v>
      </c>
      <c r="AB120" s="70"/>
      <c r="AC120" s="54">
        <f t="shared" si="242"/>
        <v>0</v>
      </c>
      <c r="AD120" s="55">
        <f t="shared" si="243"/>
        <v>0</v>
      </c>
      <c r="AE120" s="54">
        <f t="shared" si="241"/>
        <v>0</v>
      </c>
    </row>
    <row r="121" spans="1:34" ht="15.75" customHeight="1">
      <c r="A121" s="8"/>
      <c r="B121" s="8"/>
      <c r="C121" s="8"/>
      <c r="D121" s="27"/>
      <c r="E121" s="8"/>
      <c r="F121" s="8"/>
      <c r="G121" s="8"/>
      <c r="H121" s="27"/>
      <c r="I121" s="8"/>
      <c r="J121" s="8"/>
      <c r="K121" s="8"/>
      <c r="L121" s="27"/>
      <c r="M121" s="8"/>
      <c r="N121" s="96">
        <v>0</v>
      </c>
      <c r="O121" s="55">
        <v>0</v>
      </c>
      <c r="P121" s="70"/>
      <c r="Q121" s="96">
        <v>0</v>
      </c>
      <c r="R121" s="55">
        <v>0</v>
      </c>
      <c r="S121" s="70"/>
      <c r="T121" s="96">
        <v>0</v>
      </c>
      <c r="U121" s="55">
        <v>0</v>
      </c>
      <c r="V121" s="70"/>
      <c r="W121" s="96">
        <v>0</v>
      </c>
      <c r="X121" s="55">
        <v>0</v>
      </c>
      <c r="Y121" s="70"/>
      <c r="Z121" s="96">
        <v>0</v>
      </c>
      <c r="AA121" s="55">
        <v>0</v>
      </c>
      <c r="AB121" s="70"/>
      <c r="AC121" s="54">
        <f t="shared" si="242"/>
        <v>0</v>
      </c>
      <c r="AD121" s="55">
        <f t="shared" si="243"/>
        <v>0</v>
      </c>
      <c r="AE121" s="54">
        <f t="shared" si="241"/>
        <v>0</v>
      </c>
    </row>
    <row r="122" spans="1:34" ht="15.75" customHeight="1">
      <c r="A122" s="8"/>
      <c r="B122" s="8"/>
      <c r="C122" s="8"/>
      <c r="D122" s="27"/>
      <c r="E122" s="8"/>
      <c r="F122" s="8"/>
      <c r="G122" s="8"/>
      <c r="H122" s="27"/>
      <c r="I122" s="8"/>
      <c r="J122" s="8"/>
      <c r="K122" s="8"/>
      <c r="L122" s="27"/>
      <c r="M122" s="8"/>
      <c r="N122" s="96">
        <v>0</v>
      </c>
      <c r="O122" s="55">
        <v>0</v>
      </c>
      <c r="P122" s="70"/>
      <c r="Q122" s="96">
        <v>0</v>
      </c>
      <c r="R122" s="55">
        <v>0</v>
      </c>
      <c r="S122" s="70"/>
      <c r="T122" s="96">
        <v>0</v>
      </c>
      <c r="U122" s="55">
        <v>0</v>
      </c>
      <c r="V122" s="70"/>
      <c r="W122" s="96">
        <v>0</v>
      </c>
      <c r="X122" s="55">
        <v>0</v>
      </c>
      <c r="Y122" s="70"/>
      <c r="Z122" s="96">
        <v>0</v>
      </c>
      <c r="AA122" s="55">
        <v>0</v>
      </c>
      <c r="AB122" s="70"/>
      <c r="AC122" s="54">
        <f t="shared" si="242"/>
        <v>0</v>
      </c>
      <c r="AD122" s="55">
        <f t="shared" si="243"/>
        <v>0</v>
      </c>
      <c r="AE122" s="54">
        <f t="shared" si="241"/>
        <v>0</v>
      </c>
    </row>
    <row r="123" spans="1:34" ht="15.75" customHeight="1">
      <c r="A123" s="8"/>
      <c r="B123" s="8"/>
      <c r="C123" s="8"/>
      <c r="D123" s="27"/>
      <c r="E123" s="8"/>
      <c r="F123" s="8"/>
      <c r="G123" s="8"/>
      <c r="H123" s="27"/>
      <c r="I123" s="8"/>
      <c r="J123" s="8"/>
      <c r="K123" s="8"/>
      <c r="L123" s="27"/>
      <c r="M123" s="8"/>
      <c r="N123" s="96">
        <v>0</v>
      </c>
      <c r="O123" s="55">
        <v>0</v>
      </c>
      <c r="P123" s="70"/>
      <c r="Q123" s="96">
        <v>0</v>
      </c>
      <c r="R123" s="55">
        <v>0</v>
      </c>
      <c r="S123" s="70"/>
      <c r="T123" s="96">
        <v>0</v>
      </c>
      <c r="U123" s="55">
        <v>0</v>
      </c>
      <c r="V123" s="70"/>
      <c r="W123" s="96">
        <v>0</v>
      </c>
      <c r="X123" s="55">
        <v>0</v>
      </c>
      <c r="Y123" s="70"/>
      <c r="Z123" s="96">
        <v>0</v>
      </c>
      <c r="AA123" s="55">
        <v>0</v>
      </c>
      <c r="AB123" s="70"/>
      <c r="AC123" s="54">
        <f t="shared" si="242"/>
        <v>0</v>
      </c>
      <c r="AD123" s="55">
        <f t="shared" si="243"/>
        <v>0</v>
      </c>
      <c r="AE123" s="54">
        <f t="shared" si="241"/>
        <v>0</v>
      </c>
    </row>
    <row r="124" spans="1:34" ht="15.75" customHeight="1">
      <c r="A124" s="8"/>
      <c r="B124" s="8"/>
      <c r="C124" s="8"/>
      <c r="D124" s="27"/>
      <c r="E124" s="8"/>
      <c r="F124" s="8"/>
      <c r="G124" s="8"/>
      <c r="H124" s="27"/>
      <c r="I124" s="8"/>
      <c r="J124" s="8"/>
      <c r="K124" s="8"/>
      <c r="L124" s="27"/>
      <c r="M124" s="8"/>
      <c r="N124" s="96">
        <v>0</v>
      </c>
      <c r="O124" s="55">
        <v>0</v>
      </c>
      <c r="P124" s="70"/>
      <c r="Q124" s="96">
        <v>0</v>
      </c>
      <c r="R124" s="55">
        <v>0</v>
      </c>
      <c r="S124" s="70"/>
      <c r="T124" s="96">
        <v>0</v>
      </c>
      <c r="U124" s="55">
        <v>0</v>
      </c>
      <c r="V124" s="70"/>
      <c r="W124" s="96">
        <v>0</v>
      </c>
      <c r="X124" s="55">
        <v>0</v>
      </c>
      <c r="Y124" s="70"/>
      <c r="Z124" s="96">
        <v>0</v>
      </c>
      <c r="AA124" s="55">
        <v>0</v>
      </c>
      <c r="AB124" s="70"/>
      <c r="AC124" s="54">
        <f t="shared" si="242"/>
        <v>0</v>
      </c>
      <c r="AD124" s="55">
        <f t="shared" si="243"/>
        <v>0</v>
      </c>
      <c r="AE124" s="54">
        <f t="shared" si="241"/>
        <v>0</v>
      </c>
    </row>
    <row r="125" spans="1:34" ht="15.75" customHeight="1">
      <c r="A125" s="8"/>
      <c r="B125" s="8"/>
      <c r="C125" s="8"/>
      <c r="D125" s="27"/>
      <c r="E125" s="8"/>
      <c r="F125" s="8"/>
      <c r="G125" s="8"/>
      <c r="H125" s="27"/>
      <c r="I125" s="8"/>
      <c r="J125" s="8"/>
      <c r="K125" s="8"/>
      <c r="L125" s="27"/>
      <c r="M125" s="8"/>
      <c r="N125" s="96">
        <v>0</v>
      </c>
      <c r="O125" s="55">
        <v>0</v>
      </c>
      <c r="P125" s="70"/>
      <c r="Q125" s="96">
        <v>0</v>
      </c>
      <c r="R125" s="55">
        <v>0</v>
      </c>
      <c r="S125" s="70"/>
      <c r="T125" s="96">
        <v>0</v>
      </c>
      <c r="U125" s="55">
        <v>0</v>
      </c>
      <c r="V125" s="70"/>
      <c r="W125" s="96">
        <v>0</v>
      </c>
      <c r="X125" s="55">
        <v>0</v>
      </c>
      <c r="Y125" s="70"/>
      <c r="Z125" s="96">
        <v>0</v>
      </c>
      <c r="AA125" s="55">
        <v>0</v>
      </c>
      <c r="AB125" s="70"/>
      <c r="AC125" s="54">
        <f t="shared" si="242"/>
        <v>0</v>
      </c>
      <c r="AD125" s="55">
        <f t="shared" si="243"/>
        <v>0</v>
      </c>
      <c r="AE125" s="54">
        <f t="shared" si="241"/>
        <v>0</v>
      </c>
    </row>
    <row r="126" spans="1:34" ht="15.75" customHeight="1">
      <c r="A126" s="8"/>
      <c r="B126" s="8"/>
      <c r="C126" s="8"/>
      <c r="D126" s="27"/>
      <c r="E126" s="8"/>
      <c r="F126" s="8"/>
      <c r="G126" s="8"/>
      <c r="H126" s="27"/>
      <c r="I126" s="8"/>
      <c r="J126" s="8"/>
      <c r="K126" s="8"/>
      <c r="L126" s="27"/>
      <c r="M126" s="8"/>
      <c r="N126" s="54"/>
      <c r="O126" s="55"/>
      <c r="P126" s="70"/>
      <c r="Q126" s="54"/>
      <c r="R126" s="55"/>
      <c r="S126" s="70"/>
      <c r="T126" s="54"/>
      <c r="U126" s="55"/>
      <c r="V126" s="70"/>
      <c r="W126" s="54"/>
      <c r="X126" s="55"/>
      <c r="Y126" s="70"/>
      <c r="Z126" s="54"/>
      <c r="AA126" s="55"/>
      <c r="AB126" s="70"/>
      <c r="AC126" s="54"/>
      <c r="AD126" s="55"/>
      <c r="AE126" s="54"/>
    </row>
    <row r="127" spans="1:34" ht="15.75" customHeight="1">
      <c r="A127" s="12" t="s">
        <v>70</v>
      </c>
      <c r="B127" s="91"/>
      <c r="C127" s="91"/>
      <c r="D127" s="106"/>
      <c r="E127" s="6"/>
      <c r="F127" s="6"/>
      <c r="G127" s="6"/>
      <c r="H127" s="106"/>
      <c r="I127" s="6"/>
      <c r="J127" s="6"/>
      <c r="K127" s="6"/>
      <c r="L127" s="106"/>
      <c r="M127" s="6"/>
      <c r="N127" s="93">
        <f>N128+N129+N131+N132</f>
        <v>0</v>
      </c>
      <c r="O127" s="94">
        <f>SUM(O128:O128:O129,O131:O132)</f>
        <v>0</v>
      </c>
      <c r="P127" s="95"/>
      <c r="Q127" s="93">
        <f>Q128+Q129+Q131+Q132</f>
        <v>0</v>
      </c>
      <c r="R127" s="94">
        <f>SUM(R128:R128:R129,R131:R132)</f>
        <v>0</v>
      </c>
      <c r="S127" s="95"/>
      <c r="T127" s="93">
        <f>T128+T129+T131+T132</f>
        <v>0</v>
      </c>
      <c r="U127" s="94">
        <f>SUM(U128:U128:U129,U131:U132)</f>
        <v>0</v>
      </c>
      <c r="V127" s="95"/>
      <c r="W127" s="93">
        <f>W128+W129+W131+W132</f>
        <v>0</v>
      </c>
      <c r="X127" s="94">
        <f>SUM(X128:X128:X129,X131:X132)</f>
        <v>0</v>
      </c>
      <c r="Y127" s="95"/>
      <c r="Z127" s="93">
        <f>Z128+Z129+Z131+Z132</f>
        <v>0</v>
      </c>
      <c r="AA127" s="94">
        <f>SUM(AA128:AA128:AA129,AA131:AA132)</f>
        <v>0</v>
      </c>
      <c r="AB127" s="95"/>
      <c r="AC127" s="93">
        <f t="shared" ref="AC127:AD127" si="244">SUM(AC128:AC129,AC131:AC132)</f>
        <v>0</v>
      </c>
      <c r="AD127" s="94">
        <f t="shared" si="244"/>
        <v>0</v>
      </c>
      <c r="AE127" s="93">
        <f t="shared" ref="AE127:AE129" si="245">AD127+AC127</f>
        <v>0</v>
      </c>
      <c r="AF127" s="5"/>
      <c r="AG127" s="5"/>
      <c r="AH127" s="5"/>
    </row>
    <row r="128" spans="1:34" ht="15.75" customHeight="1">
      <c r="A128" s="105" t="s">
        <v>71</v>
      </c>
      <c r="B128" s="91"/>
      <c r="C128" s="91"/>
      <c r="D128" s="106"/>
      <c r="E128" s="6"/>
      <c r="F128" s="6"/>
      <c r="G128" s="6"/>
      <c r="H128" s="106"/>
      <c r="I128" s="6"/>
      <c r="J128" s="6"/>
      <c r="K128" s="6"/>
      <c r="L128" s="106"/>
      <c r="M128" s="6"/>
      <c r="N128" s="96"/>
      <c r="O128" s="55">
        <v>0</v>
      </c>
      <c r="P128" s="70"/>
      <c r="Q128" s="96">
        <v>0</v>
      </c>
      <c r="R128" s="55">
        <v>0</v>
      </c>
      <c r="S128" s="70"/>
      <c r="T128" s="96">
        <v>0</v>
      </c>
      <c r="U128" s="55">
        <v>0</v>
      </c>
      <c r="V128" s="70"/>
      <c r="W128" s="96">
        <v>0</v>
      </c>
      <c r="X128" s="55">
        <v>0</v>
      </c>
      <c r="Y128" s="70"/>
      <c r="Z128" s="96">
        <v>0</v>
      </c>
      <c r="AA128" s="55">
        <v>0</v>
      </c>
      <c r="AB128" s="95"/>
      <c r="AC128" s="54">
        <f>N128+Q128+T128+W128+Z128</f>
        <v>0</v>
      </c>
      <c r="AD128" s="55">
        <f>AA128+X128+U128+R128+O128</f>
        <v>0</v>
      </c>
      <c r="AE128" s="54">
        <f t="shared" si="245"/>
        <v>0</v>
      </c>
      <c r="AF128" s="5"/>
      <c r="AG128" s="5"/>
      <c r="AH128" s="5"/>
    </row>
    <row r="129" spans="1:34" ht="15.75" customHeight="1">
      <c r="A129" s="105" t="s">
        <v>72</v>
      </c>
      <c r="B129" s="39"/>
      <c r="C129" s="39"/>
      <c r="D129" s="39"/>
      <c r="E129" s="40"/>
      <c r="F129" s="39"/>
      <c r="G129" s="39"/>
      <c r="H129" s="39"/>
      <c r="I129" s="39"/>
      <c r="J129" s="39"/>
      <c r="K129" s="39"/>
      <c r="L129" s="39"/>
      <c r="M129" s="39"/>
      <c r="N129" s="96"/>
      <c r="O129" s="55">
        <v>0</v>
      </c>
      <c r="P129" s="70"/>
      <c r="Q129" s="96">
        <v>0</v>
      </c>
      <c r="R129" s="55">
        <v>0</v>
      </c>
      <c r="S129" s="70"/>
      <c r="T129" s="96">
        <v>0</v>
      </c>
      <c r="U129" s="55">
        <v>0</v>
      </c>
      <c r="V129" s="70"/>
      <c r="W129" s="96">
        <v>0</v>
      </c>
      <c r="X129" s="55">
        <v>0</v>
      </c>
      <c r="Y129" s="70"/>
      <c r="Z129" s="96">
        <v>0</v>
      </c>
      <c r="AA129" s="55">
        <v>0</v>
      </c>
      <c r="AB129" s="70"/>
      <c r="AC129" s="54">
        <f>N129+Q129+T129+W129+Z129</f>
        <v>0</v>
      </c>
      <c r="AD129" s="55">
        <f>AA129+X129+U129+R129+O129</f>
        <v>0</v>
      </c>
      <c r="AE129" s="54">
        <f t="shared" si="245"/>
        <v>0</v>
      </c>
    </row>
    <row r="130" spans="1:34" ht="15.75" customHeight="1">
      <c r="A130" s="105"/>
      <c r="B130" s="39"/>
      <c r="C130" s="39"/>
      <c r="D130" s="39"/>
      <c r="E130" s="40"/>
      <c r="F130" s="39"/>
      <c r="G130" s="39"/>
      <c r="H130" s="39"/>
      <c r="I130" s="39"/>
      <c r="J130" s="39"/>
      <c r="K130" s="39"/>
      <c r="L130" s="39"/>
      <c r="M130" s="39"/>
      <c r="N130" s="54"/>
      <c r="O130" s="55"/>
      <c r="P130" s="70"/>
      <c r="Q130" s="54"/>
      <c r="R130" s="55"/>
      <c r="S130" s="70"/>
      <c r="T130" s="54"/>
      <c r="U130" s="55"/>
      <c r="V130" s="70"/>
      <c r="W130" s="54"/>
      <c r="X130" s="55"/>
      <c r="Y130" s="70"/>
      <c r="Z130" s="54"/>
      <c r="AA130" s="55"/>
      <c r="AB130" s="70"/>
      <c r="AC130" s="54"/>
      <c r="AD130" s="55"/>
      <c r="AE130" s="54"/>
    </row>
    <row r="131" spans="1:34" ht="15.75" customHeight="1">
      <c r="A131" s="105" t="s">
        <v>73</v>
      </c>
      <c r="B131" s="91"/>
      <c r="C131" s="91"/>
      <c r="D131" s="91"/>
      <c r="E131" s="92"/>
      <c r="F131" s="91"/>
      <c r="G131" s="91"/>
      <c r="H131" s="91"/>
      <c r="I131" s="91"/>
      <c r="J131" s="91"/>
      <c r="K131" s="91"/>
      <c r="L131" s="91"/>
      <c r="M131" s="91"/>
      <c r="N131" s="96">
        <v>0</v>
      </c>
      <c r="O131" s="55">
        <v>0</v>
      </c>
      <c r="P131" s="70"/>
      <c r="Q131" s="96">
        <v>0</v>
      </c>
      <c r="R131" s="55">
        <v>0</v>
      </c>
      <c r="S131" s="70"/>
      <c r="T131" s="96">
        <v>0</v>
      </c>
      <c r="U131" s="55">
        <v>0</v>
      </c>
      <c r="V131" s="70"/>
      <c r="W131" s="96">
        <v>0</v>
      </c>
      <c r="X131" s="55">
        <v>0</v>
      </c>
      <c r="Y131" s="70"/>
      <c r="Z131" s="96">
        <v>0</v>
      </c>
      <c r="AA131" s="55">
        <v>0</v>
      </c>
      <c r="AB131" s="95"/>
      <c r="AC131" s="54">
        <f>N131+Q131+T131+W131+Z131</f>
        <v>0</v>
      </c>
      <c r="AD131" s="55">
        <f>AA131+X131+U131+R131+O131</f>
        <v>0</v>
      </c>
      <c r="AE131" s="54">
        <f t="shared" ref="AE131:AE132" si="246">AD131+AC131</f>
        <v>0</v>
      </c>
      <c r="AF131" s="5"/>
      <c r="AG131" s="5"/>
      <c r="AH131" s="5"/>
    </row>
    <row r="132" spans="1:34" ht="15.75" customHeight="1">
      <c r="A132" s="105" t="s">
        <v>74</v>
      </c>
      <c r="B132" s="39"/>
      <c r="C132" s="39"/>
      <c r="D132" s="39"/>
      <c r="E132" s="40"/>
      <c r="F132" s="39"/>
      <c r="G132" s="39"/>
      <c r="H132" s="39"/>
      <c r="I132" s="39"/>
      <c r="J132" s="39"/>
      <c r="K132" s="39"/>
      <c r="L132" s="39"/>
      <c r="M132" s="39"/>
      <c r="N132" s="96">
        <v>0</v>
      </c>
      <c r="O132" s="55">
        <v>0</v>
      </c>
      <c r="P132" s="70"/>
      <c r="Q132" s="96">
        <v>0</v>
      </c>
      <c r="R132" s="55">
        <v>0</v>
      </c>
      <c r="S132" s="70"/>
      <c r="T132" s="96">
        <v>0</v>
      </c>
      <c r="U132" s="55">
        <v>0</v>
      </c>
      <c r="V132" s="70"/>
      <c r="W132" s="96">
        <v>0</v>
      </c>
      <c r="X132" s="55">
        <v>0</v>
      </c>
      <c r="Y132" s="70"/>
      <c r="Z132" s="96">
        <v>0</v>
      </c>
      <c r="AA132" s="55">
        <v>0</v>
      </c>
      <c r="AB132" s="70"/>
      <c r="AC132" s="54">
        <f>N132+Q132+T132+W132+Z132</f>
        <v>0</v>
      </c>
      <c r="AD132" s="55">
        <f>AA132+X132+U132+R132+O132</f>
        <v>0</v>
      </c>
      <c r="AE132" s="54">
        <f t="shared" si="246"/>
        <v>0</v>
      </c>
      <c r="AF132" s="107"/>
    </row>
    <row r="133" spans="1:34" ht="15.75" customHeight="1">
      <c r="A133" s="39"/>
      <c r="B133" s="39"/>
      <c r="C133" s="39"/>
      <c r="D133" s="39"/>
      <c r="E133" s="40"/>
      <c r="F133" s="39"/>
      <c r="G133" s="39"/>
      <c r="H133" s="39"/>
      <c r="I133" s="39"/>
      <c r="J133" s="39"/>
      <c r="K133" s="39"/>
      <c r="L133" s="39"/>
      <c r="M133" s="39"/>
      <c r="P133" s="35"/>
      <c r="S133" s="35"/>
      <c r="V133" s="35"/>
      <c r="Y133" s="35"/>
      <c r="AB133" s="35"/>
    </row>
    <row r="134" spans="1:34" ht="15.75" customHeight="1">
      <c r="A134" s="39"/>
      <c r="B134" s="39"/>
      <c r="C134" s="39"/>
      <c r="D134" s="39"/>
      <c r="E134" s="40"/>
      <c r="F134" s="39"/>
      <c r="G134" s="39"/>
      <c r="H134" s="39"/>
      <c r="I134" s="39"/>
      <c r="J134" s="39"/>
      <c r="K134" s="39"/>
      <c r="L134" s="39"/>
      <c r="M134" s="39"/>
      <c r="N134" s="108"/>
      <c r="O134" s="108"/>
      <c r="P134" s="109"/>
      <c r="Q134" s="108"/>
      <c r="R134" s="108"/>
      <c r="S134" s="109"/>
      <c r="T134" s="108"/>
      <c r="U134" s="108"/>
      <c r="V134" s="109"/>
      <c r="W134" s="108"/>
      <c r="X134" s="108"/>
      <c r="Y134" s="109"/>
      <c r="Z134" s="108"/>
      <c r="AA134" s="108"/>
      <c r="AB134" s="109"/>
      <c r="AC134" s="108"/>
      <c r="AD134" s="108"/>
      <c r="AE134" s="108"/>
    </row>
    <row r="135" spans="1:34" ht="15.75" customHeight="1">
      <c r="A135" s="110" t="s">
        <v>75</v>
      </c>
      <c r="B135" s="41"/>
      <c r="C135" s="41"/>
      <c r="D135" s="41"/>
      <c r="E135" s="83"/>
      <c r="F135" s="41"/>
      <c r="G135" s="41"/>
      <c r="H135" s="41"/>
      <c r="I135" s="41"/>
      <c r="J135" s="41"/>
      <c r="K135" s="41"/>
      <c r="L135" s="41"/>
      <c r="M135" s="41"/>
      <c r="N135" s="88">
        <f t="shared" ref="N135:O135" si="247">N127+N115+N112+N102+N96+N92+N88+N84</f>
        <v>0</v>
      </c>
      <c r="O135" s="111">
        <f t="shared" si="247"/>
        <v>0</v>
      </c>
      <c r="P135" s="89"/>
      <c r="Q135" s="88">
        <f t="shared" ref="Q135:R135" si="248">Q127+Q115+Q112+Q102+Q96+Q92+Q88+Q84</f>
        <v>0</v>
      </c>
      <c r="R135" s="111">
        <f t="shared" si="248"/>
        <v>0</v>
      </c>
      <c r="S135" s="89"/>
      <c r="T135" s="88">
        <f t="shared" ref="T135:U135" si="249">T127+T115+T112+T102+T96+T92+T88+T84</f>
        <v>0</v>
      </c>
      <c r="U135" s="111">
        <f t="shared" si="249"/>
        <v>0</v>
      </c>
      <c r="V135" s="89"/>
      <c r="W135" s="88">
        <f t="shared" ref="W135:X135" si="250">W127+W115+W112+W102+W96+W92+W88+W84</f>
        <v>0</v>
      </c>
      <c r="X135" s="111">
        <f t="shared" si="250"/>
        <v>0</v>
      </c>
      <c r="Y135" s="89"/>
      <c r="Z135" s="88">
        <f t="shared" ref="Z135:AA135" si="251">Z127+Z115+Z112+Z102+Z96+Z92+Z88+Z84</f>
        <v>0</v>
      </c>
      <c r="AA135" s="111">
        <f t="shared" si="251"/>
        <v>0</v>
      </c>
      <c r="AB135" s="89"/>
      <c r="AC135" s="88">
        <f>N135+Q135+T135+W135+Z135</f>
        <v>0</v>
      </c>
      <c r="AD135" s="111">
        <f>O135+R135+U135+X135+AA135</f>
        <v>0</v>
      </c>
      <c r="AE135" s="88">
        <f t="shared" ref="AE135:AE136" si="252">AC135+AD135</f>
        <v>0</v>
      </c>
      <c r="AF135" s="182">
        <f t="shared" ref="AF135:AH135" si="253">(AC127+AC115+AC112+AC102+AC96+AC92+AC88+AC84)-AC135</f>
        <v>0</v>
      </c>
      <c r="AG135" s="182">
        <f t="shared" si="253"/>
        <v>0</v>
      </c>
      <c r="AH135" s="182">
        <f t="shared" si="253"/>
        <v>0</v>
      </c>
    </row>
    <row r="136" spans="1:34" ht="15.75" customHeight="1">
      <c r="A136" s="112" t="s">
        <v>76</v>
      </c>
      <c r="B136" s="41"/>
      <c r="C136" s="41"/>
      <c r="D136" s="41"/>
      <c r="E136" s="83"/>
      <c r="F136" s="41"/>
      <c r="G136" s="41"/>
      <c r="H136" s="41"/>
      <c r="I136" s="41"/>
      <c r="J136" s="41"/>
      <c r="K136" s="41"/>
      <c r="L136" s="41"/>
      <c r="M136" s="41"/>
      <c r="N136" s="88">
        <f t="shared" ref="N136:O136" si="254">N135-N129-N132-N96-N88</f>
        <v>0</v>
      </c>
      <c r="O136" s="111">
        <f t="shared" si="254"/>
        <v>0</v>
      </c>
      <c r="P136" s="89"/>
      <c r="Q136" s="88">
        <f t="shared" ref="Q136:R136" si="255">Q135-Q129-Q132-Q96-Q88</f>
        <v>0</v>
      </c>
      <c r="R136" s="111">
        <f t="shared" si="255"/>
        <v>0</v>
      </c>
      <c r="S136" s="89"/>
      <c r="T136" s="88">
        <f t="shared" ref="T136:U136" si="256">T135-T129-T132-T96-T88</f>
        <v>0</v>
      </c>
      <c r="U136" s="111">
        <f t="shared" si="256"/>
        <v>0</v>
      </c>
      <c r="V136" s="89"/>
      <c r="W136" s="88">
        <f t="shared" ref="W136:X136" si="257">W135-W129-W132-W96-W88</f>
        <v>0</v>
      </c>
      <c r="X136" s="111">
        <f t="shared" si="257"/>
        <v>0</v>
      </c>
      <c r="Y136" s="89"/>
      <c r="Z136" s="88">
        <f t="shared" ref="Z136:AA136" si="258">Z135-Z129-Z132-Z96-Z88</f>
        <v>0</v>
      </c>
      <c r="AA136" s="111">
        <f t="shared" si="258"/>
        <v>0</v>
      </c>
      <c r="AB136" s="89"/>
      <c r="AC136" s="113">
        <f>N136+Q136+T136+W136+Z136</f>
        <v>0</v>
      </c>
      <c r="AD136" s="113">
        <f>O136+R136+U136+X136+AA136</f>
        <v>0</v>
      </c>
      <c r="AE136" s="113">
        <f t="shared" si="252"/>
        <v>0</v>
      </c>
      <c r="AF136" s="183">
        <f t="shared" ref="AF136:AH136" si="259">(AC135-AC132-AC129-AC88-AC96)-AC136</f>
        <v>0</v>
      </c>
      <c r="AG136" s="183">
        <f t="shared" si="259"/>
        <v>0</v>
      </c>
      <c r="AH136" s="183">
        <f t="shared" si="259"/>
        <v>0</v>
      </c>
    </row>
    <row r="137" spans="1:34" ht="15.75" customHeight="1">
      <c r="A137" s="114" t="s">
        <v>77</v>
      </c>
      <c r="B137" s="114"/>
      <c r="C137" s="115">
        <v>0.45</v>
      </c>
      <c r="D137" s="41"/>
      <c r="E137" s="83"/>
      <c r="F137" s="41"/>
      <c r="G137" s="41"/>
      <c r="H137" s="41"/>
      <c r="I137" s="41"/>
      <c r="J137" s="41"/>
      <c r="K137" s="41"/>
      <c r="L137" s="41"/>
      <c r="M137" s="41"/>
      <c r="N137" s="88">
        <f t="shared" ref="N137:O137" si="260">N136*$C$137</f>
        <v>0</v>
      </c>
      <c r="O137" s="111">
        <f t="shared" si="260"/>
        <v>0</v>
      </c>
      <c r="P137" s="89"/>
      <c r="Q137" s="88">
        <f t="shared" ref="Q137:R137" si="261">Q136*$C$137</f>
        <v>0</v>
      </c>
      <c r="R137" s="111">
        <f t="shared" si="261"/>
        <v>0</v>
      </c>
      <c r="S137" s="89"/>
      <c r="T137" s="88">
        <f t="shared" ref="T137:U137" si="262">T136*$C$137</f>
        <v>0</v>
      </c>
      <c r="U137" s="111">
        <f t="shared" si="262"/>
        <v>0</v>
      </c>
      <c r="V137" s="89"/>
      <c r="W137" s="88">
        <f t="shared" ref="W137:X137" si="263">W136*$C$137</f>
        <v>0</v>
      </c>
      <c r="X137" s="111">
        <f t="shared" si="263"/>
        <v>0</v>
      </c>
      <c r="Y137" s="89"/>
      <c r="Z137" s="88">
        <f t="shared" ref="Z137:AA137" si="264">Z136*$C$137</f>
        <v>0</v>
      </c>
      <c r="AA137" s="111">
        <f t="shared" si="264"/>
        <v>0</v>
      </c>
      <c r="AB137" s="89"/>
      <c r="AC137" s="88">
        <f>AC136*$C$137</f>
        <v>0</v>
      </c>
      <c r="AD137" s="111">
        <f>AD136*C137</f>
        <v>0</v>
      </c>
      <c r="AE137" s="88">
        <f>AD137+AC137</f>
        <v>0</v>
      </c>
      <c r="AF137" s="116"/>
      <c r="AG137" s="181" t="s">
        <v>78</v>
      </c>
      <c r="AH137" s="5"/>
    </row>
    <row r="138" spans="1:34" ht="18.75" customHeight="1" thickBot="1">
      <c r="A138" s="110" t="s">
        <v>79</v>
      </c>
      <c r="B138" s="41"/>
      <c r="C138" s="5"/>
      <c r="D138" s="41"/>
      <c r="E138" s="83"/>
      <c r="F138" s="41"/>
      <c r="G138" s="41"/>
      <c r="H138" s="41"/>
      <c r="I138" s="41"/>
      <c r="J138" s="41"/>
      <c r="K138" s="41"/>
      <c r="L138" s="41"/>
      <c r="M138" s="41"/>
      <c r="N138" s="117">
        <f t="shared" ref="N138:O138" si="265">N137+N135</f>
        <v>0</v>
      </c>
      <c r="O138" s="118">
        <f t="shared" si="265"/>
        <v>0</v>
      </c>
      <c r="P138" s="119"/>
      <c r="Q138" s="117">
        <f t="shared" ref="Q138:R138" si="266">Q137+Q135</f>
        <v>0</v>
      </c>
      <c r="R138" s="118">
        <f t="shared" si="266"/>
        <v>0</v>
      </c>
      <c r="S138" s="119"/>
      <c r="T138" s="117">
        <f t="shared" ref="T138:U138" si="267">T137+T135</f>
        <v>0</v>
      </c>
      <c r="U138" s="118">
        <f t="shared" si="267"/>
        <v>0</v>
      </c>
      <c r="V138" s="119"/>
      <c r="W138" s="117">
        <f t="shared" ref="W138:X138" si="268">W137+W135</f>
        <v>0</v>
      </c>
      <c r="X138" s="118">
        <f t="shared" si="268"/>
        <v>0</v>
      </c>
      <c r="Y138" s="119"/>
      <c r="Z138" s="117">
        <f t="shared" ref="Z138:AA138" si="269">Z137+Z135</f>
        <v>0</v>
      </c>
      <c r="AA138" s="118">
        <f t="shared" si="269"/>
        <v>0</v>
      </c>
      <c r="AB138" s="119"/>
      <c r="AC138" s="117">
        <f>AC137+AC135</f>
        <v>0</v>
      </c>
      <c r="AD138" s="118">
        <f t="shared" ref="AD138:AE138" si="270">AD135+AD137</f>
        <v>0</v>
      </c>
      <c r="AE138" s="117">
        <f t="shared" si="270"/>
        <v>0</v>
      </c>
      <c r="AF138" s="116"/>
      <c r="AG138" s="116"/>
      <c r="AH138" s="5"/>
    </row>
    <row r="139" spans="1:34" ht="15.75" customHeight="1" thickTop="1">
      <c r="A139" s="39"/>
      <c r="B139" s="39"/>
      <c r="C139" s="39"/>
      <c r="D139" s="39"/>
      <c r="E139" s="40"/>
      <c r="F139" s="39"/>
      <c r="G139" s="39"/>
      <c r="H139" s="39"/>
      <c r="I139" s="39"/>
      <c r="J139" s="39"/>
      <c r="K139" s="39"/>
      <c r="L139" s="39"/>
      <c r="M139" s="39"/>
      <c r="P139" s="35"/>
      <c r="S139" s="35"/>
      <c r="V139" s="35"/>
      <c r="Y139" s="35"/>
      <c r="AB139" s="35"/>
    </row>
    <row r="140" spans="1:34" ht="15.75" customHeight="1"/>
    <row r="141" spans="1:34" ht="47.25" customHeight="1">
      <c r="A141" s="161" t="s">
        <v>135</v>
      </c>
      <c r="B141" s="162"/>
      <c r="C141" s="162"/>
      <c r="D141" s="162"/>
      <c r="E141" s="162"/>
      <c r="F141" s="162"/>
      <c r="G141" s="162"/>
      <c r="H141" s="162"/>
      <c r="I141" s="162"/>
      <c r="J141" s="162"/>
      <c r="K141" s="162"/>
      <c r="L141" s="162"/>
      <c r="M141" s="162"/>
    </row>
    <row r="142" spans="1:34" ht="15.75" customHeight="1">
      <c r="A142" s="120" t="s">
        <v>111</v>
      </c>
    </row>
    <row r="143" spans="1:34" ht="15.75" customHeight="1"/>
    <row r="144" spans="1:34" ht="15.75" customHeight="1">
      <c r="A144" s="39"/>
      <c r="D144" s="121"/>
      <c r="E144" s="40"/>
      <c r="F144" s="40"/>
    </row>
    <row r="145" spans="1:16" ht="15.75" customHeight="1">
      <c r="A145" s="39"/>
      <c r="D145" s="121"/>
      <c r="E145" s="40"/>
      <c r="F145" s="40"/>
    </row>
    <row r="146" spans="1:16" ht="15.75" customHeight="1">
      <c r="A146" s="122"/>
      <c r="D146" s="121"/>
      <c r="E146" s="40"/>
      <c r="F146" s="40"/>
    </row>
    <row r="147" spans="1:16" ht="15.75" customHeight="1">
      <c r="D147" s="121"/>
      <c r="E147" s="40"/>
      <c r="F147" s="40"/>
      <c r="P147" s="10"/>
    </row>
    <row r="148" spans="1:16" ht="15.75" customHeight="1">
      <c r="D148" s="121"/>
      <c r="E148" s="40"/>
      <c r="F148" s="40"/>
    </row>
    <row r="149" spans="1:16" ht="15.75" customHeight="1">
      <c r="A149" s="123"/>
      <c r="B149" s="5"/>
      <c r="D149" s="121"/>
      <c r="E149" s="40"/>
      <c r="F149" s="40"/>
    </row>
    <row r="150" spans="1:16" ht="34.5" customHeight="1">
      <c r="A150" s="121"/>
      <c r="D150" s="121"/>
      <c r="E150" s="40"/>
      <c r="F150" s="40"/>
    </row>
    <row r="151" spans="1:16" ht="15.75" customHeight="1">
      <c r="A151" s="121"/>
      <c r="D151" s="121"/>
      <c r="E151" s="40"/>
      <c r="F151" s="40"/>
    </row>
    <row r="152" spans="1:16" ht="15.75" customHeight="1">
      <c r="A152" s="121"/>
      <c r="D152" s="121"/>
      <c r="E152" s="40"/>
      <c r="F152" s="40"/>
    </row>
    <row r="153" spans="1:16" ht="15.75" customHeight="1">
      <c r="A153" s="121"/>
    </row>
    <row r="154" spans="1:16" ht="15.75" customHeight="1">
      <c r="A154" s="121"/>
    </row>
    <row r="155" spans="1:16" ht="15.75" customHeight="1">
      <c r="A155" s="121"/>
    </row>
    <row r="156" spans="1:16" ht="15.75" customHeight="1">
      <c r="A156" s="121"/>
    </row>
    <row r="157" spans="1:16" ht="15.75" customHeight="1">
      <c r="A157" s="123"/>
      <c r="B157" s="5"/>
    </row>
    <row r="158" spans="1:16" ht="15.75" customHeight="1">
      <c r="A158" s="121"/>
    </row>
    <row r="159" spans="1:16" ht="15.75" customHeight="1">
      <c r="A159" s="121"/>
    </row>
    <row r="160" spans="1:16" ht="15.75" customHeight="1">
      <c r="A160" s="121"/>
    </row>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spans="15:29" ht="15.75" customHeight="1"/>
    <row r="242" spans="15:29" ht="15.75" customHeight="1"/>
    <row r="243" spans="15:29" ht="15.75" customHeight="1">
      <c r="O243" s="124"/>
      <c r="R243" s="124"/>
      <c r="U243" s="124"/>
      <c r="X243" s="124"/>
    </row>
    <row r="244" spans="15:29" ht="15.75" customHeight="1">
      <c r="O244" s="124"/>
      <c r="R244" s="124"/>
      <c r="U244" s="124"/>
      <c r="X244" s="124"/>
      <c r="AA244" s="124"/>
      <c r="AC244" s="124"/>
    </row>
    <row r="245" spans="15:29" ht="15.75" customHeight="1">
      <c r="O245" s="124"/>
      <c r="R245" s="124"/>
      <c r="U245" s="124"/>
      <c r="X245" s="124"/>
      <c r="AA245" s="124"/>
      <c r="AC245" s="124"/>
    </row>
    <row r="246" spans="15:29" ht="15.75" customHeight="1">
      <c r="O246" s="124"/>
      <c r="R246" s="124"/>
      <c r="U246" s="124"/>
      <c r="X246" s="124"/>
      <c r="AA246" s="124"/>
      <c r="AC246" s="124"/>
    </row>
    <row r="247" spans="15:29" ht="15.75" customHeight="1">
      <c r="O247" s="124"/>
      <c r="R247" s="124"/>
      <c r="U247" s="124"/>
      <c r="X247" s="124"/>
      <c r="AA247" s="124"/>
      <c r="AC247" s="124"/>
    </row>
    <row r="248" spans="15:29" ht="15.75" customHeight="1">
      <c r="O248" s="124"/>
      <c r="R248" s="124"/>
      <c r="U248" s="124"/>
      <c r="X248" s="124"/>
      <c r="AA248" s="124"/>
      <c r="AC248" s="124"/>
    </row>
    <row r="249" spans="15:29" ht="15.75" customHeight="1">
      <c r="O249" s="124"/>
      <c r="R249" s="124"/>
      <c r="U249" s="124"/>
      <c r="X249" s="124"/>
      <c r="AA249" s="124"/>
      <c r="AC249" s="124"/>
    </row>
    <row r="250" spans="15:29" ht="15.75" customHeight="1">
      <c r="O250" s="124"/>
      <c r="R250" s="124"/>
      <c r="U250" s="124"/>
      <c r="X250" s="124"/>
      <c r="AA250" s="124"/>
      <c r="AC250" s="124"/>
    </row>
    <row r="251" spans="15:29" ht="15.75" customHeight="1">
      <c r="O251" s="124"/>
      <c r="R251" s="124"/>
      <c r="U251" s="124"/>
      <c r="X251" s="124"/>
      <c r="AA251" s="124"/>
      <c r="AC251" s="124"/>
    </row>
    <row r="252" spans="15:29" ht="15.75" customHeight="1">
      <c r="O252" s="124"/>
      <c r="R252" s="124"/>
      <c r="U252" s="124"/>
      <c r="X252" s="124"/>
      <c r="AA252" s="124"/>
      <c r="AC252" s="124"/>
    </row>
    <row r="253" spans="15:29" ht="15.75" customHeight="1">
      <c r="O253" s="124"/>
      <c r="R253" s="124"/>
      <c r="U253" s="124"/>
      <c r="X253" s="124"/>
      <c r="AA253" s="124"/>
      <c r="AC253" s="124"/>
    </row>
    <row r="254" spans="15:29" ht="15.75" customHeight="1">
      <c r="O254" s="124"/>
      <c r="R254" s="124"/>
      <c r="U254" s="124"/>
      <c r="X254" s="124"/>
      <c r="AA254" s="124"/>
      <c r="AC254" s="124"/>
    </row>
    <row r="255" spans="15:29" ht="15.75" customHeight="1">
      <c r="O255" s="124"/>
      <c r="R255" s="124"/>
      <c r="U255" s="124"/>
      <c r="X255" s="124"/>
      <c r="AA255" s="124"/>
      <c r="AC255" s="124"/>
    </row>
    <row r="256" spans="15:29" ht="15.75" customHeight="1">
      <c r="O256" s="124"/>
      <c r="R256" s="124"/>
      <c r="U256" s="124"/>
      <c r="X256" s="124"/>
      <c r="AA256" s="124"/>
      <c r="AC256" s="124"/>
    </row>
    <row r="257" spans="15:30" ht="15.75" customHeight="1">
      <c r="O257" s="124"/>
      <c r="R257" s="124"/>
      <c r="U257" s="124"/>
      <c r="X257" s="124"/>
      <c r="AA257" s="124"/>
      <c r="AC257" s="124"/>
    </row>
    <row r="258" spans="15:30" ht="15.75" customHeight="1">
      <c r="O258" s="124"/>
      <c r="R258" s="124"/>
      <c r="U258" s="124"/>
      <c r="X258" s="124"/>
      <c r="AA258" s="124"/>
      <c r="AC258" s="124"/>
    </row>
    <row r="259" spans="15:30" ht="15.75" customHeight="1">
      <c r="O259" s="124"/>
      <c r="R259" s="124"/>
      <c r="U259" s="124"/>
      <c r="X259" s="124"/>
      <c r="AA259" s="124"/>
      <c r="AC259" s="124"/>
    </row>
    <row r="260" spans="15:30" ht="15.75" customHeight="1">
      <c r="O260" s="124"/>
      <c r="R260" s="124"/>
      <c r="U260" s="124"/>
      <c r="X260" s="124"/>
      <c r="AA260" s="124"/>
      <c r="AC260" s="124"/>
    </row>
    <row r="261" spans="15:30" ht="15.75" customHeight="1">
      <c r="O261" s="124"/>
      <c r="R261" s="124"/>
      <c r="U261" s="124"/>
      <c r="X261" s="124"/>
      <c r="AA261" s="124"/>
      <c r="AC261" s="124"/>
    </row>
    <row r="262" spans="15:30" ht="15.75" customHeight="1">
      <c r="O262" s="124"/>
      <c r="R262" s="124"/>
      <c r="U262" s="124"/>
      <c r="X262" s="124"/>
      <c r="AA262" s="124"/>
      <c r="AC262" s="124"/>
    </row>
    <row r="263" spans="15:30" ht="15.75" customHeight="1">
      <c r="O263" s="124"/>
      <c r="R263" s="124"/>
      <c r="U263" s="124"/>
      <c r="X263" s="124"/>
      <c r="AA263" s="124"/>
      <c r="AC263" s="124"/>
    </row>
    <row r="264" spans="15:30" ht="15.75" customHeight="1">
      <c r="O264" s="124"/>
      <c r="R264" s="124"/>
      <c r="U264" s="124"/>
      <c r="X264" s="124"/>
      <c r="AA264" s="124"/>
      <c r="AC264" s="124"/>
    </row>
    <row r="265" spans="15:30" ht="15.75" customHeight="1">
      <c r="O265" s="124"/>
      <c r="R265" s="124"/>
      <c r="U265" s="124"/>
      <c r="X265" s="124"/>
      <c r="AA265" s="124"/>
      <c r="AC265" s="124"/>
    </row>
    <row r="266" spans="15:30" ht="15.75" customHeight="1">
      <c r="O266" s="124"/>
      <c r="R266" s="124"/>
      <c r="U266" s="124"/>
      <c r="X266" s="124"/>
      <c r="AA266" s="124"/>
      <c r="AC266" s="124"/>
    </row>
    <row r="267" spans="15:30" ht="15.75" customHeight="1">
      <c r="O267" s="124"/>
      <c r="R267" s="124"/>
      <c r="U267" s="124"/>
      <c r="X267" s="124"/>
      <c r="AA267" s="124"/>
      <c r="AD267" s="124"/>
    </row>
    <row r="268" spans="15:30" ht="15.75" customHeight="1">
      <c r="O268" s="124"/>
      <c r="R268" s="124"/>
      <c r="U268" s="124"/>
      <c r="X268" s="124"/>
      <c r="AA268" s="124"/>
      <c r="AD268" s="124"/>
    </row>
    <row r="269" spans="15:30" ht="15.75" customHeight="1">
      <c r="O269" s="124"/>
      <c r="R269" s="124"/>
      <c r="U269" s="124"/>
      <c r="X269" s="124"/>
      <c r="AA269" s="124"/>
      <c r="AD269" s="124"/>
    </row>
    <row r="270" spans="15:30" ht="15.75" customHeight="1">
      <c r="O270" s="124"/>
      <c r="R270" s="124"/>
      <c r="U270" s="124"/>
      <c r="X270" s="124"/>
      <c r="AA270" s="124"/>
      <c r="AD270" s="124"/>
    </row>
    <row r="271" spans="15:30" ht="15.75" customHeight="1">
      <c r="O271" s="124"/>
      <c r="R271" s="124"/>
      <c r="U271" s="124"/>
      <c r="X271" s="124"/>
      <c r="AA271" s="124"/>
      <c r="AD271" s="124"/>
    </row>
    <row r="272" spans="15:30" ht="15.75" customHeight="1">
      <c r="O272" s="124"/>
      <c r="R272" s="124"/>
      <c r="U272" s="124"/>
      <c r="X272" s="124"/>
      <c r="AA272" s="124"/>
      <c r="AD272" s="124"/>
    </row>
    <row r="273" spans="15:30" ht="15.75" customHeight="1">
      <c r="O273" s="124"/>
      <c r="R273" s="124"/>
      <c r="U273" s="124"/>
      <c r="X273" s="124"/>
      <c r="AA273" s="124"/>
      <c r="AD273" s="124"/>
    </row>
    <row r="274" spans="15:30" ht="15.75" customHeight="1">
      <c r="O274" s="124"/>
      <c r="R274" s="124"/>
      <c r="U274" s="124"/>
      <c r="X274" s="124"/>
      <c r="AA274" s="124"/>
      <c r="AD274" s="124"/>
    </row>
    <row r="275" spans="15:30" ht="15.75" customHeight="1">
      <c r="O275" s="124"/>
      <c r="R275" s="124"/>
      <c r="U275" s="124"/>
      <c r="X275" s="124"/>
      <c r="AA275" s="124"/>
      <c r="AD275" s="124"/>
    </row>
    <row r="276" spans="15:30" ht="15.75" customHeight="1">
      <c r="O276" s="124"/>
      <c r="R276" s="124"/>
      <c r="U276" s="124"/>
      <c r="X276" s="124"/>
      <c r="AA276" s="124"/>
      <c r="AD276" s="124"/>
    </row>
    <row r="277" spans="15:30" ht="15.75" customHeight="1">
      <c r="O277" s="124"/>
      <c r="R277" s="124"/>
      <c r="U277" s="124"/>
      <c r="X277" s="124"/>
      <c r="AA277" s="124"/>
      <c r="AD277" s="124"/>
    </row>
    <row r="278" spans="15:30" ht="15.75" customHeight="1">
      <c r="O278" s="124"/>
      <c r="R278" s="124"/>
      <c r="U278" s="124"/>
      <c r="X278" s="124"/>
      <c r="AA278" s="124"/>
      <c r="AD278" s="124"/>
    </row>
    <row r="279" spans="15:30" ht="15.75" customHeight="1">
      <c r="O279" s="124"/>
      <c r="R279" s="124"/>
      <c r="U279" s="124"/>
      <c r="X279" s="124"/>
      <c r="AA279" s="124"/>
      <c r="AD279" s="124"/>
    </row>
    <row r="280" spans="15:30" ht="15.75" customHeight="1">
      <c r="O280" s="124"/>
      <c r="R280" s="124"/>
      <c r="U280" s="124"/>
      <c r="X280" s="124"/>
      <c r="AA280" s="124"/>
      <c r="AD280" s="124"/>
    </row>
    <row r="281" spans="15:30" ht="15.75" customHeight="1">
      <c r="O281" s="124"/>
      <c r="R281" s="124"/>
      <c r="U281" s="124"/>
      <c r="X281" s="124"/>
      <c r="AA281" s="124"/>
      <c r="AD281" s="124"/>
    </row>
    <row r="282" spans="15:30" ht="15.75" customHeight="1">
      <c r="O282" s="124"/>
      <c r="R282" s="124"/>
      <c r="U282" s="124"/>
      <c r="X282" s="124"/>
      <c r="AA282" s="124"/>
      <c r="AD282" s="124"/>
    </row>
    <row r="283" spans="15:30" ht="15.75" customHeight="1">
      <c r="O283" s="124"/>
      <c r="R283" s="124"/>
      <c r="U283" s="124"/>
      <c r="X283" s="124"/>
      <c r="AA283" s="124"/>
      <c r="AD283" s="124"/>
    </row>
    <row r="284" spans="15:30" ht="15.75" customHeight="1">
      <c r="O284" s="124"/>
      <c r="R284" s="124"/>
      <c r="U284" s="124"/>
      <c r="X284" s="124"/>
      <c r="AA284" s="124"/>
      <c r="AD284" s="124"/>
    </row>
    <row r="285" spans="15:30" ht="15.75" customHeight="1">
      <c r="O285" s="124"/>
      <c r="R285" s="124"/>
      <c r="U285" s="124"/>
      <c r="X285" s="124"/>
      <c r="AA285" s="124"/>
      <c r="AD285" s="124"/>
    </row>
    <row r="286" spans="15:30" ht="15.75" customHeight="1">
      <c r="O286" s="124"/>
      <c r="R286" s="124"/>
      <c r="U286" s="124"/>
      <c r="X286" s="124"/>
      <c r="AA286" s="124"/>
      <c r="AD286" s="124"/>
    </row>
    <row r="287" spans="15:30" ht="15.75" customHeight="1">
      <c r="O287" s="124"/>
      <c r="R287" s="124"/>
      <c r="U287" s="124"/>
      <c r="X287" s="124"/>
      <c r="AA287" s="124"/>
      <c r="AD287" s="124"/>
    </row>
    <row r="288" spans="15:30" ht="15.75" customHeight="1">
      <c r="O288" s="124"/>
      <c r="R288" s="124"/>
      <c r="U288" s="124"/>
      <c r="X288" s="124"/>
      <c r="AA288" s="124"/>
      <c r="AD288" s="124"/>
    </row>
    <row r="289" spans="15:30" ht="15.75" customHeight="1">
      <c r="O289" s="124"/>
      <c r="R289" s="124"/>
      <c r="U289" s="124"/>
      <c r="X289" s="124"/>
      <c r="AA289" s="124"/>
      <c r="AD289" s="124"/>
    </row>
    <row r="290" spans="15:30" ht="15.75" customHeight="1">
      <c r="O290" s="124"/>
      <c r="R290" s="124"/>
      <c r="U290" s="124"/>
      <c r="X290" s="124"/>
      <c r="AA290" s="124"/>
      <c r="AD290" s="124"/>
    </row>
    <row r="291" spans="15:30" ht="15.75" customHeight="1">
      <c r="O291" s="124"/>
      <c r="R291" s="124"/>
      <c r="U291" s="124"/>
      <c r="X291" s="124"/>
      <c r="AA291" s="124"/>
      <c r="AD291" s="124"/>
    </row>
    <row r="292" spans="15:30" ht="15.75" customHeight="1">
      <c r="O292" s="124"/>
      <c r="R292" s="124"/>
      <c r="U292" s="124"/>
      <c r="X292" s="124"/>
      <c r="AA292" s="124"/>
      <c r="AD292" s="124"/>
    </row>
    <row r="293" spans="15:30" ht="15.75" customHeight="1">
      <c r="O293" s="124"/>
      <c r="R293" s="124"/>
      <c r="U293" s="124"/>
      <c r="X293" s="124"/>
      <c r="AA293" s="124"/>
      <c r="AD293" s="124"/>
    </row>
    <row r="294" spans="15:30" ht="15.75" customHeight="1">
      <c r="O294" s="124"/>
      <c r="R294" s="124"/>
      <c r="U294" s="124"/>
      <c r="X294" s="124"/>
      <c r="AA294" s="124"/>
      <c r="AD294" s="124"/>
    </row>
    <row r="295" spans="15:30" ht="15.75" customHeight="1">
      <c r="O295" s="124"/>
      <c r="R295" s="124"/>
      <c r="U295" s="124"/>
      <c r="X295" s="124"/>
      <c r="AA295" s="124"/>
      <c r="AD295" s="124"/>
    </row>
    <row r="296" spans="15:30" ht="15.75" customHeight="1">
      <c r="O296" s="124"/>
      <c r="R296" s="124"/>
      <c r="U296" s="124"/>
      <c r="X296" s="124"/>
      <c r="AA296" s="124"/>
      <c r="AD296" s="124"/>
    </row>
    <row r="297" spans="15:30" ht="15.75" customHeight="1">
      <c r="O297" s="124"/>
      <c r="R297" s="124"/>
      <c r="U297" s="124"/>
      <c r="X297" s="124"/>
      <c r="AA297" s="124"/>
      <c r="AD297" s="124"/>
    </row>
    <row r="298" spans="15:30" ht="15.75" customHeight="1">
      <c r="O298" s="124"/>
      <c r="R298" s="124"/>
      <c r="U298" s="124"/>
      <c r="X298" s="124"/>
      <c r="AA298" s="124"/>
      <c r="AD298" s="124"/>
    </row>
    <row r="299" spans="15:30" ht="15.75" customHeight="1">
      <c r="O299" s="124"/>
      <c r="R299" s="124"/>
      <c r="U299" s="124"/>
      <c r="X299" s="124"/>
      <c r="AA299" s="124"/>
      <c r="AD299" s="124"/>
    </row>
    <row r="300" spans="15:30" ht="15.75" customHeight="1">
      <c r="O300" s="124"/>
      <c r="R300" s="124"/>
      <c r="U300" s="124"/>
      <c r="X300" s="124"/>
      <c r="AA300" s="124"/>
      <c r="AD300" s="124"/>
    </row>
    <row r="301" spans="15:30" ht="15.75" customHeight="1">
      <c r="O301" s="124"/>
      <c r="R301" s="124"/>
      <c r="U301" s="124"/>
      <c r="X301" s="124"/>
      <c r="AA301" s="124"/>
      <c r="AD301" s="124"/>
    </row>
    <row r="302" spans="15:30" ht="15.75" customHeight="1">
      <c r="O302" s="124"/>
      <c r="R302" s="124"/>
      <c r="U302" s="124"/>
      <c r="X302" s="124"/>
      <c r="AA302" s="124"/>
      <c r="AD302" s="124"/>
    </row>
    <row r="303" spans="15:30" ht="15.75" customHeight="1">
      <c r="O303" s="124"/>
      <c r="R303" s="124"/>
      <c r="U303" s="124"/>
      <c r="X303" s="124"/>
      <c r="AA303" s="124"/>
      <c r="AD303" s="124"/>
    </row>
    <row r="304" spans="15:30" ht="15.75" customHeight="1">
      <c r="O304" s="124"/>
      <c r="R304" s="124"/>
      <c r="U304" s="124"/>
      <c r="X304" s="124"/>
      <c r="AA304" s="124"/>
      <c r="AD304" s="124"/>
    </row>
    <row r="305" spans="15:30" ht="15.75" customHeight="1">
      <c r="O305" s="124"/>
      <c r="R305" s="124"/>
      <c r="U305" s="124"/>
      <c r="X305" s="124"/>
      <c r="AA305" s="124"/>
      <c r="AD305" s="124"/>
    </row>
    <row r="306" spans="15:30" ht="15.75" customHeight="1">
      <c r="O306" s="124"/>
      <c r="R306" s="124"/>
      <c r="U306" s="124"/>
      <c r="X306" s="124"/>
      <c r="AA306" s="124"/>
      <c r="AD306" s="124"/>
    </row>
    <row r="307" spans="15:30" ht="15.75" customHeight="1">
      <c r="O307" s="124"/>
      <c r="R307" s="124"/>
      <c r="U307" s="124"/>
      <c r="X307" s="124"/>
      <c r="AA307" s="124"/>
      <c r="AD307" s="124"/>
    </row>
    <row r="308" spans="15:30" ht="15.75" customHeight="1">
      <c r="O308" s="124"/>
      <c r="R308" s="124"/>
      <c r="U308" s="124"/>
      <c r="X308" s="124"/>
      <c r="AA308" s="124"/>
      <c r="AD308" s="124"/>
    </row>
    <row r="309" spans="15:30" ht="15.75" customHeight="1">
      <c r="O309" s="124"/>
      <c r="R309" s="124"/>
      <c r="U309" s="124"/>
      <c r="X309" s="124"/>
      <c r="AA309" s="124"/>
      <c r="AD309" s="124"/>
    </row>
    <row r="310" spans="15:30" ht="15.75" customHeight="1">
      <c r="O310" s="124"/>
      <c r="R310" s="124"/>
      <c r="U310" s="124"/>
      <c r="X310" s="124"/>
      <c r="AA310" s="124"/>
      <c r="AD310" s="124"/>
    </row>
    <row r="311" spans="15:30" ht="15.75" customHeight="1">
      <c r="O311" s="124"/>
      <c r="R311" s="124"/>
      <c r="U311" s="124"/>
      <c r="X311" s="124"/>
      <c r="AA311" s="124"/>
      <c r="AD311" s="124"/>
    </row>
    <row r="312" spans="15:30" ht="15.75" customHeight="1">
      <c r="O312" s="124"/>
      <c r="R312" s="124"/>
      <c r="U312" s="124"/>
      <c r="X312" s="124"/>
      <c r="AA312" s="124"/>
      <c r="AD312" s="124"/>
    </row>
    <row r="313" spans="15:30" ht="15.75" customHeight="1">
      <c r="O313" s="124"/>
      <c r="R313" s="124"/>
      <c r="U313" s="124"/>
      <c r="X313" s="124"/>
      <c r="AA313" s="124"/>
      <c r="AD313" s="124"/>
    </row>
    <row r="314" spans="15:30" ht="15.75" customHeight="1">
      <c r="O314" s="124"/>
      <c r="R314" s="124"/>
      <c r="U314" s="124"/>
      <c r="X314" s="124"/>
      <c r="AA314" s="124"/>
      <c r="AD314" s="124"/>
    </row>
    <row r="315" spans="15:30" ht="15.75" customHeight="1">
      <c r="O315" s="124"/>
      <c r="R315" s="124"/>
      <c r="U315" s="124"/>
      <c r="X315" s="124"/>
      <c r="AA315" s="124"/>
      <c r="AD315" s="124"/>
    </row>
    <row r="316" spans="15:30" ht="15.75" customHeight="1">
      <c r="O316" s="124"/>
      <c r="R316" s="124"/>
      <c r="U316" s="124"/>
      <c r="X316" s="124"/>
      <c r="AA316" s="124"/>
      <c r="AD316" s="124"/>
    </row>
    <row r="317" spans="15:30" ht="15.75" customHeight="1">
      <c r="O317" s="124"/>
      <c r="R317" s="124"/>
      <c r="U317" s="124"/>
      <c r="X317" s="124"/>
      <c r="AA317" s="124"/>
      <c r="AD317" s="124"/>
    </row>
    <row r="318" spans="15:30" ht="15.75" customHeight="1">
      <c r="O318" s="124"/>
      <c r="R318" s="124"/>
      <c r="U318" s="124"/>
      <c r="X318" s="124"/>
      <c r="AA318" s="124"/>
      <c r="AD318" s="124"/>
    </row>
    <row r="319" spans="15:30" ht="15.75" customHeight="1">
      <c r="O319" s="124"/>
      <c r="R319" s="124"/>
      <c r="U319" s="124"/>
      <c r="X319" s="124"/>
      <c r="AA319" s="124"/>
      <c r="AD319" s="124"/>
    </row>
    <row r="320" spans="15:30" ht="15.75" customHeight="1">
      <c r="O320" s="124"/>
      <c r="R320" s="124"/>
      <c r="U320" s="124"/>
      <c r="X320" s="124"/>
      <c r="AA320" s="124"/>
      <c r="AD320" s="124"/>
    </row>
    <row r="321" spans="15:30" ht="15.75" customHeight="1">
      <c r="O321" s="124"/>
      <c r="R321" s="124"/>
      <c r="U321" s="124"/>
      <c r="X321" s="124"/>
      <c r="AA321" s="124"/>
      <c r="AD321" s="124"/>
    </row>
    <row r="322" spans="15:30" ht="15.75" customHeight="1">
      <c r="O322" s="124"/>
      <c r="R322" s="124"/>
      <c r="U322" s="124"/>
      <c r="X322" s="124"/>
      <c r="AA322" s="124"/>
      <c r="AD322" s="124"/>
    </row>
    <row r="323" spans="15:30" ht="15.75" customHeight="1">
      <c r="O323" s="124"/>
      <c r="R323" s="124"/>
      <c r="U323" s="124"/>
      <c r="X323" s="124"/>
      <c r="AA323" s="124"/>
      <c r="AD323" s="124"/>
    </row>
    <row r="324" spans="15:30" ht="15.75" customHeight="1">
      <c r="O324" s="124"/>
      <c r="R324" s="124"/>
      <c r="U324" s="124"/>
      <c r="X324" s="124"/>
      <c r="AA324" s="124"/>
      <c r="AD324" s="124"/>
    </row>
    <row r="325" spans="15:30" ht="15.75" customHeight="1">
      <c r="O325" s="124"/>
      <c r="R325" s="124"/>
      <c r="U325" s="124"/>
      <c r="X325" s="124"/>
      <c r="AA325" s="124"/>
      <c r="AD325" s="124"/>
    </row>
    <row r="326" spans="15:30" ht="15.75" customHeight="1">
      <c r="O326" s="124"/>
      <c r="R326" s="124"/>
      <c r="U326" s="124"/>
      <c r="X326" s="124"/>
      <c r="AA326" s="124"/>
      <c r="AD326" s="124"/>
    </row>
    <row r="327" spans="15:30" ht="15.75" customHeight="1">
      <c r="O327" s="124"/>
      <c r="R327" s="124"/>
      <c r="U327" s="124"/>
      <c r="X327" s="124"/>
      <c r="AA327" s="124"/>
      <c r="AD327" s="124"/>
    </row>
    <row r="328" spans="15:30" ht="15.75" customHeight="1">
      <c r="O328" s="124"/>
      <c r="R328" s="124"/>
      <c r="U328" s="124"/>
      <c r="X328" s="124"/>
      <c r="AA328" s="124"/>
      <c r="AD328" s="124"/>
    </row>
    <row r="329" spans="15:30" ht="15.75" customHeight="1">
      <c r="O329" s="124"/>
      <c r="R329" s="124"/>
      <c r="U329" s="124"/>
      <c r="X329" s="124"/>
      <c r="AA329" s="124"/>
      <c r="AD329" s="124"/>
    </row>
    <row r="330" spans="15:30" ht="15.75" customHeight="1">
      <c r="O330" s="124"/>
      <c r="R330" s="124"/>
      <c r="U330" s="124"/>
      <c r="X330" s="124"/>
      <c r="AA330" s="124"/>
      <c r="AD330" s="124"/>
    </row>
    <row r="331" spans="15:30" ht="15.75" customHeight="1">
      <c r="O331" s="124"/>
      <c r="R331" s="124"/>
      <c r="U331" s="124"/>
      <c r="X331" s="124"/>
      <c r="AA331" s="124"/>
      <c r="AD331" s="124"/>
    </row>
    <row r="332" spans="15:30" ht="15.75" customHeight="1">
      <c r="O332" s="124"/>
      <c r="R332" s="124"/>
      <c r="U332" s="124"/>
      <c r="X332" s="124"/>
      <c r="AA332" s="124"/>
      <c r="AD332" s="124"/>
    </row>
    <row r="333" spans="15:30" ht="15.75" customHeight="1">
      <c r="O333" s="124"/>
      <c r="R333" s="124"/>
      <c r="U333" s="124"/>
      <c r="X333" s="124"/>
      <c r="AA333" s="124"/>
      <c r="AD333" s="124"/>
    </row>
    <row r="334" spans="15:30" ht="15.75" customHeight="1">
      <c r="O334" s="124"/>
      <c r="R334" s="124"/>
      <c r="U334" s="124"/>
      <c r="X334" s="124"/>
      <c r="AA334" s="124"/>
      <c r="AD334" s="124"/>
    </row>
    <row r="335" spans="15:30" ht="15.75" customHeight="1">
      <c r="O335" s="124"/>
      <c r="R335" s="124"/>
      <c r="U335" s="124"/>
      <c r="X335" s="124"/>
      <c r="AA335" s="124"/>
      <c r="AD335" s="124"/>
    </row>
    <row r="336" spans="15:30" ht="15.75" customHeight="1">
      <c r="O336" s="124"/>
      <c r="R336" s="124"/>
      <c r="U336" s="124"/>
      <c r="X336" s="124"/>
      <c r="AA336" s="124"/>
      <c r="AD336" s="124"/>
    </row>
    <row r="337" spans="15:30" ht="15.75" customHeight="1">
      <c r="O337" s="124"/>
      <c r="R337" s="124"/>
      <c r="U337" s="124"/>
      <c r="X337" s="124"/>
      <c r="AA337" s="124"/>
      <c r="AD337" s="124"/>
    </row>
    <row r="338" spans="15:30" ht="15.75" customHeight="1">
      <c r="O338" s="124"/>
      <c r="R338" s="124"/>
      <c r="U338" s="124"/>
      <c r="X338" s="124"/>
      <c r="AA338" s="124"/>
      <c r="AD338" s="124"/>
    </row>
    <row r="339" spans="15:30" ht="15.75" customHeight="1">
      <c r="O339" s="124"/>
      <c r="R339" s="124"/>
      <c r="U339" s="124"/>
      <c r="X339" s="124"/>
      <c r="AA339" s="124"/>
      <c r="AD339" s="124"/>
    </row>
    <row r="340" spans="15:30" ht="15.75" customHeight="1">
      <c r="O340" s="124"/>
      <c r="R340" s="124"/>
      <c r="U340" s="124"/>
      <c r="X340" s="124"/>
      <c r="AA340" s="124"/>
      <c r="AD340" s="124"/>
    </row>
    <row r="341" spans="15:30" ht="15.75" customHeight="1">
      <c r="O341" s="124"/>
      <c r="R341" s="124"/>
      <c r="U341" s="124"/>
      <c r="X341" s="124"/>
      <c r="AA341" s="124"/>
      <c r="AD341" s="124"/>
    </row>
    <row r="342" spans="15:30" ht="15.75" customHeight="1">
      <c r="O342" s="124"/>
      <c r="R342" s="124"/>
      <c r="U342" s="124"/>
      <c r="X342" s="124"/>
      <c r="AA342" s="124"/>
      <c r="AD342" s="124"/>
    </row>
    <row r="343" spans="15:30" ht="15.75" customHeight="1">
      <c r="O343" s="124"/>
      <c r="R343" s="124"/>
      <c r="U343" s="124"/>
      <c r="X343" s="124"/>
      <c r="AA343" s="124"/>
      <c r="AD343" s="124"/>
    </row>
    <row r="344" spans="15:30" ht="15.75" customHeight="1">
      <c r="O344" s="124"/>
      <c r="R344" s="124"/>
      <c r="U344" s="124"/>
      <c r="X344" s="124"/>
      <c r="AA344" s="124"/>
      <c r="AD344" s="124"/>
    </row>
    <row r="345" spans="15:30" ht="15.75" customHeight="1">
      <c r="O345" s="124"/>
      <c r="R345" s="124"/>
      <c r="U345" s="124"/>
      <c r="X345" s="124"/>
      <c r="AA345" s="124"/>
      <c r="AD345" s="124"/>
    </row>
    <row r="346" spans="15:30" ht="15.75" customHeight="1">
      <c r="O346" s="124"/>
      <c r="R346" s="124"/>
      <c r="U346" s="124"/>
      <c r="X346" s="124"/>
      <c r="AA346" s="124"/>
      <c r="AD346" s="124"/>
    </row>
    <row r="347" spans="15:30" ht="15.75" customHeight="1">
      <c r="O347" s="124"/>
      <c r="R347" s="124"/>
      <c r="U347" s="124"/>
      <c r="X347" s="124"/>
      <c r="AA347" s="124"/>
      <c r="AD347" s="124"/>
    </row>
    <row r="348" spans="15:30" ht="15.75" customHeight="1">
      <c r="O348" s="124"/>
      <c r="R348" s="124"/>
      <c r="U348" s="124"/>
      <c r="X348" s="124"/>
      <c r="AA348" s="124"/>
      <c r="AD348" s="124"/>
    </row>
    <row r="349" spans="15:30" ht="15.75" customHeight="1">
      <c r="O349" s="124"/>
      <c r="R349" s="124"/>
      <c r="U349" s="124"/>
      <c r="X349" s="124"/>
      <c r="AA349" s="124"/>
      <c r="AD349" s="124"/>
    </row>
    <row r="350" spans="15:30" ht="15.75" customHeight="1">
      <c r="O350" s="124"/>
      <c r="R350" s="124"/>
      <c r="U350" s="124"/>
      <c r="X350" s="124"/>
      <c r="AA350" s="124"/>
      <c r="AD350" s="124"/>
    </row>
    <row r="351" spans="15:30" ht="15.75" customHeight="1">
      <c r="O351" s="124"/>
      <c r="R351" s="124"/>
      <c r="U351" s="124"/>
      <c r="X351" s="124"/>
      <c r="AA351" s="124"/>
      <c r="AD351" s="124"/>
    </row>
    <row r="352" spans="15:30" ht="15.75" customHeight="1">
      <c r="O352" s="124"/>
      <c r="R352" s="124"/>
      <c r="U352" s="124"/>
      <c r="X352" s="124"/>
      <c r="AA352" s="124"/>
      <c r="AD352" s="124"/>
    </row>
    <row r="353" spans="15:30" ht="15.75" customHeight="1">
      <c r="O353" s="124"/>
      <c r="R353" s="124"/>
      <c r="U353" s="124"/>
      <c r="X353" s="124"/>
      <c r="AA353" s="124"/>
      <c r="AD353" s="124"/>
    </row>
    <row r="354" spans="15:30" ht="15.75" customHeight="1">
      <c r="O354" s="124"/>
      <c r="R354" s="124"/>
      <c r="U354" s="124"/>
      <c r="X354" s="124"/>
      <c r="AA354" s="124"/>
      <c r="AD354" s="124"/>
    </row>
    <row r="355" spans="15:30" ht="15.75" customHeight="1">
      <c r="O355" s="124"/>
      <c r="R355" s="124"/>
      <c r="U355" s="124"/>
      <c r="X355" s="124"/>
      <c r="AA355" s="124"/>
      <c r="AD355" s="124"/>
    </row>
    <row r="356" spans="15:30" ht="15.75" customHeight="1">
      <c r="O356" s="124"/>
      <c r="R356" s="124"/>
      <c r="U356" s="124"/>
      <c r="X356" s="124"/>
      <c r="AA356" s="124"/>
      <c r="AD356" s="124"/>
    </row>
    <row r="357" spans="15:30" ht="15.75" customHeight="1">
      <c r="O357" s="124"/>
      <c r="R357" s="124"/>
      <c r="U357" s="124"/>
      <c r="X357" s="124"/>
      <c r="AA357" s="124"/>
      <c r="AD357" s="124"/>
    </row>
    <row r="358" spans="15:30" ht="15.75" customHeight="1">
      <c r="O358" s="124"/>
      <c r="R358" s="124"/>
      <c r="U358" s="124"/>
      <c r="X358" s="124"/>
      <c r="AA358" s="124"/>
      <c r="AD358" s="124"/>
    </row>
    <row r="359" spans="15:30" ht="15.75" customHeight="1">
      <c r="O359" s="124"/>
      <c r="R359" s="124"/>
      <c r="U359" s="124"/>
      <c r="X359" s="124"/>
      <c r="AA359" s="124"/>
      <c r="AD359" s="124"/>
    </row>
    <row r="360" spans="15:30" ht="15.75" customHeight="1">
      <c r="O360" s="124"/>
      <c r="R360" s="124"/>
      <c r="U360" s="124"/>
      <c r="X360" s="124"/>
      <c r="AA360" s="124"/>
      <c r="AD360" s="124"/>
    </row>
    <row r="361" spans="15:30" ht="15.75" customHeight="1">
      <c r="O361" s="124"/>
      <c r="R361" s="124"/>
      <c r="U361" s="124"/>
      <c r="X361" s="124"/>
      <c r="AA361" s="124"/>
      <c r="AD361" s="124"/>
    </row>
    <row r="362" spans="15:30" ht="15.75" customHeight="1">
      <c r="O362" s="124"/>
      <c r="R362" s="124"/>
      <c r="U362" s="124"/>
      <c r="X362" s="124"/>
      <c r="AA362" s="124"/>
      <c r="AD362" s="124"/>
    </row>
    <row r="363" spans="15:30" ht="15.75" customHeight="1">
      <c r="O363" s="124"/>
      <c r="R363" s="124"/>
      <c r="U363" s="124"/>
      <c r="X363" s="124"/>
      <c r="AA363" s="124"/>
      <c r="AD363" s="124"/>
    </row>
    <row r="364" spans="15:30" ht="15.75" customHeight="1">
      <c r="O364" s="124"/>
      <c r="R364" s="124"/>
      <c r="U364" s="124"/>
      <c r="X364" s="124"/>
      <c r="AA364" s="124"/>
      <c r="AD364" s="124"/>
    </row>
    <row r="365" spans="15:30" ht="15.75" customHeight="1">
      <c r="O365" s="124"/>
      <c r="R365" s="124"/>
      <c r="U365" s="124"/>
      <c r="X365" s="124"/>
      <c r="AA365" s="124"/>
      <c r="AD365" s="124"/>
    </row>
    <row r="366" spans="15:30" ht="15.75" customHeight="1">
      <c r="O366" s="124"/>
      <c r="R366" s="124"/>
      <c r="U366" s="124"/>
      <c r="X366" s="124"/>
      <c r="AA366" s="124"/>
      <c r="AD366" s="124"/>
    </row>
    <row r="367" spans="15:30" ht="15.75" customHeight="1">
      <c r="O367" s="124"/>
      <c r="R367" s="124"/>
      <c r="U367" s="124"/>
      <c r="X367" s="124"/>
      <c r="AA367" s="124"/>
      <c r="AD367" s="124"/>
    </row>
    <row r="368" spans="15:30" ht="15.75" customHeight="1">
      <c r="O368" s="124"/>
      <c r="R368" s="124"/>
      <c r="U368" s="124"/>
      <c r="X368" s="124"/>
      <c r="AA368" s="124"/>
      <c r="AD368" s="124"/>
    </row>
    <row r="369" spans="15:30" ht="15.75" customHeight="1">
      <c r="O369" s="124"/>
      <c r="R369" s="124"/>
      <c r="U369" s="124"/>
      <c r="X369" s="124"/>
      <c r="AA369" s="124"/>
      <c r="AD369" s="124"/>
    </row>
    <row r="370" spans="15:30" ht="15.75" customHeight="1">
      <c r="O370" s="124"/>
      <c r="R370" s="124"/>
      <c r="U370" s="124"/>
      <c r="X370" s="124"/>
      <c r="AA370" s="124"/>
      <c r="AD370" s="124"/>
    </row>
    <row r="371" spans="15:30" ht="15.75" customHeight="1">
      <c r="O371" s="124"/>
      <c r="R371" s="124"/>
      <c r="U371" s="124"/>
      <c r="X371" s="124"/>
      <c r="AA371" s="124"/>
      <c r="AD371" s="124"/>
    </row>
    <row r="372" spans="15:30" ht="15.75" customHeight="1">
      <c r="O372" s="124"/>
      <c r="R372" s="124"/>
      <c r="U372" s="124"/>
      <c r="X372" s="124"/>
      <c r="AA372" s="124"/>
      <c r="AD372" s="124"/>
    </row>
    <row r="373" spans="15:30" ht="15.75" customHeight="1">
      <c r="O373" s="124"/>
      <c r="R373" s="124"/>
      <c r="U373" s="124"/>
      <c r="X373" s="124"/>
      <c r="AA373" s="124"/>
      <c r="AD373" s="124"/>
    </row>
    <row r="374" spans="15:30" ht="15.75" customHeight="1">
      <c r="O374" s="124"/>
      <c r="R374" s="124"/>
      <c r="U374" s="124"/>
      <c r="X374" s="124"/>
      <c r="AA374" s="124"/>
      <c r="AD374" s="124"/>
    </row>
    <row r="375" spans="15:30" ht="15.75" customHeight="1">
      <c r="O375" s="124"/>
      <c r="R375" s="124"/>
      <c r="U375" s="124"/>
      <c r="X375" s="124"/>
      <c r="AA375" s="124"/>
      <c r="AD375" s="124"/>
    </row>
    <row r="376" spans="15:30" ht="15.75" customHeight="1">
      <c r="O376" s="124"/>
      <c r="R376" s="124"/>
      <c r="U376" s="124"/>
      <c r="X376" s="124"/>
      <c r="AA376" s="124"/>
      <c r="AD376" s="124"/>
    </row>
    <row r="377" spans="15:30" ht="15.75" customHeight="1">
      <c r="O377" s="124"/>
      <c r="R377" s="124"/>
      <c r="U377" s="124"/>
      <c r="X377" s="124"/>
      <c r="AA377" s="124"/>
      <c r="AD377" s="124"/>
    </row>
    <row r="378" spans="15:30" ht="15.75" customHeight="1">
      <c r="O378" s="124"/>
      <c r="R378" s="124"/>
      <c r="U378" s="124"/>
      <c r="X378" s="124"/>
      <c r="AA378" s="124"/>
      <c r="AD378" s="124"/>
    </row>
    <row r="379" spans="15:30" ht="15.75" customHeight="1">
      <c r="O379" s="124"/>
      <c r="R379" s="124"/>
      <c r="U379" s="124"/>
      <c r="X379" s="124"/>
      <c r="AA379" s="124"/>
      <c r="AD379" s="124"/>
    </row>
    <row r="380" spans="15:30" ht="15.75" customHeight="1">
      <c r="O380" s="124"/>
      <c r="R380" s="124"/>
      <c r="U380" s="124"/>
      <c r="X380" s="124"/>
      <c r="AA380" s="124"/>
      <c r="AD380" s="124"/>
    </row>
    <row r="381" spans="15:30" ht="15.75" customHeight="1">
      <c r="O381" s="124"/>
      <c r="R381" s="124"/>
      <c r="U381" s="124"/>
      <c r="X381" s="124"/>
      <c r="AA381" s="124"/>
      <c r="AD381" s="124"/>
    </row>
    <row r="382" spans="15:30" ht="15.75" customHeight="1">
      <c r="O382" s="124"/>
      <c r="R382" s="124"/>
      <c r="U382" s="124"/>
      <c r="X382" s="124"/>
      <c r="AA382" s="124"/>
      <c r="AD382" s="124"/>
    </row>
    <row r="383" spans="15:30" ht="15.75" customHeight="1">
      <c r="O383" s="124"/>
      <c r="R383" s="124"/>
      <c r="U383" s="124"/>
      <c r="X383" s="124"/>
      <c r="AA383" s="124"/>
      <c r="AD383" s="124"/>
    </row>
    <row r="384" spans="15:30" ht="15.75" customHeight="1">
      <c r="O384" s="124"/>
      <c r="R384" s="124"/>
      <c r="U384" s="124"/>
      <c r="X384" s="124"/>
      <c r="AA384" s="124"/>
      <c r="AD384" s="124"/>
    </row>
    <row r="385" spans="15:30" ht="15.75" customHeight="1">
      <c r="O385" s="124"/>
      <c r="R385" s="124"/>
      <c r="U385" s="124"/>
      <c r="X385" s="124"/>
      <c r="AA385" s="124"/>
      <c r="AD385" s="124"/>
    </row>
    <row r="386" spans="15:30" ht="15.75" customHeight="1">
      <c r="O386" s="124"/>
      <c r="R386" s="124"/>
      <c r="U386" s="124"/>
      <c r="X386" s="124"/>
      <c r="AA386" s="124"/>
      <c r="AD386" s="124"/>
    </row>
    <row r="387" spans="15:30" ht="15.75" customHeight="1">
      <c r="O387" s="124"/>
      <c r="R387" s="124"/>
      <c r="U387" s="124"/>
      <c r="X387" s="124"/>
      <c r="AA387" s="124"/>
      <c r="AD387" s="124"/>
    </row>
    <row r="388" spans="15:30" ht="15.75" customHeight="1">
      <c r="O388" s="124"/>
      <c r="R388" s="124"/>
      <c r="U388" s="124"/>
      <c r="X388" s="124"/>
      <c r="AA388" s="124"/>
      <c r="AD388" s="124"/>
    </row>
    <row r="389" spans="15:30" ht="15.75" customHeight="1">
      <c r="O389" s="124"/>
      <c r="R389" s="124"/>
      <c r="U389" s="124"/>
      <c r="X389" s="124"/>
      <c r="AA389" s="124"/>
      <c r="AD389" s="124"/>
    </row>
    <row r="390" spans="15:30" ht="15.75" customHeight="1">
      <c r="O390" s="124"/>
      <c r="R390" s="124"/>
      <c r="U390" s="124"/>
      <c r="X390" s="124"/>
      <c r="AA390" s="124"/>
      <c r="AD390" s="124"/>
    </row>
    <row r="391" spans="15:30" ht="15.75" customHeight="1">
      <c r="O391" s="124"/>
      <c r="R391" s="124"/>
      <c r="U391" s="124"/>
      <c r="X391" s="124"/>
      <c r="AA391" s="124"/>
      <c r="AD391" s="124"/>
    </row>
    <row r="392" spans="15:30" ht="15.75" customHeight="1">
      <c r="O392" s="124"/>
      <c r="R392" s="124"/>
      <c r="U392" s="124"/>
      <c r="X392" s="124"/>
      <c r="AA392" s="124"/>
      <c r="AD392" s="124"/>
    </row>
    <row r="393" spans="15:30" ht="15.75" customHeight="1">
      <c r="O393" s="124"/>
      <c r="R393" s="124"/>
      <c r="U393" s="124"/>
      <c r="X393" s="124"/>
      <c r="AA393" s="124"/>
      <c r="AD393" s="124"/>
    </row>
    <row r="394" spans="15:30" ht="15.75" customHeight="1">
      <c r="O394" s="124"/>
      <c r="R394" s="124"/>
      <c r="U394" s="124"/>
      <c r="X394" s="124"/>
      <c r="AA394" s="124"/>
      <c r="AD394" s="124"/>
    </row>
    <row r="395" spans="15:30" ht="15.75" customHeight="1">
      <c r="O395" s="124"/>
      <c r="R395" s="124"/>
      <c r="U395" s="124"/>
      <c r="X395" s="124"/>
      <c r="AA395" s="124"/>
      <c r="AD395" s="124"/>
    </row>
    <row r="396" spans="15:30" ht="15.75" customHeight="1">
      <c r="O396" s="124"/>
      <c r="R396" s="124"/>
      <c r="U396" s="124"/>
      <c r="X396" s="124"/>
      <c r="AA396" s="124"/>
      <c r="AD396" s="124"/>
    </row>
    <row r="397" spans="15:30" ht="15.75" customHeight="1">
      <c r="O397" s="124"/>
      <c r="R397" s="124"/>
      <c r="U397" s="124"/>
      <c r="X397" s="124"/>
      <c r="AA397" s="124"/>
      <c r="AD397" s="124"/>
    </row>
    <row r="398" spans="15:30" ht="15.75" customHeight="1">
      <c r="O398" s="124"/>
      <c r="R398" s="124"/>
      <c r="U398" s="124"/>
      <c r="X398" s="124"/>
      <c r="AA398" s="124"/>
      <c r="AD398" s="124"/>
    </row>
    <row r="399" spans="15:30" ht="15.75" customHeight="1">
      <c r="O399" s="124"/>
      <c r="R399" s="124"/>
      <c r="U399" s="124"/>
      <c r="X399" s="124"/>
      <c r="AA399" s="124"/>
      <c r="AD399" s="124"/>
    </row>
    <row r="400" spans="15:30" ht="15.75" customHeight="1">
      <c r="O400" s="124"/>
      <c r="R400" s="124"/>
      <c r="U400" s="124"/>
      <c r="X400" s="124"/>
      <c r="AA400" s="124"/>
      <c r="AD400" s="124"/>
    </row>
    <row r="401" spans="15:30" ht="15.75" customHeight="1">
      <c r="O401" s="124"/>
      <c r="R401" s="124"/>
      <c r="U401" s="124"/>
      <c r="X401" s="124"/>
      <c r="AA401" s="124"/>
      <c r="AD401" s="124"/>
    </row>
    <row r="402" spans="15:30" ht="15.75" customHeight="1">
      <c r="O402" s="124"/>
      <c r="R402" s="124"/>
      <c r="U402" s="124"/>
      <c r="X402" s="124"/>
      <c r="AA402" s="124"/>
      <c r="AD402" s="124"/>
    </row>
    <row r="403" spans="15:30" ht="15.75" customHeight="1">
      <c r="O403" s="124"/>
      <c r="R403" s="124"/>
      <c r="U403" s="124"/>
      <c r="X403" s="124"/>
      <c r="AA403" s="124"/>
      <c r="AD403" s="124"/>
    </row>
    <row r="404" spans="15:30" ht="15.75" customHeight="1">
      <c r="O404" s="124"/>
      <c r="R404" s="124"/>
      <c r="U404" s="124"/>
      <c r="X404" s="124"/>
      <c r="AA404" s="124"/>
      <c r="AD404" s="124"/>
    </row>
    <row r="405" spans="15:30" ht="15.75" customHeight="1">
      <c r="O405" s="124"/>
      <c r="R405" s="124"/>
      <c r="U405" s="124"/>
      <c r="X405" s="124"/>
      <c r="AA405" s="124"/>
      <c r="AD405" s="124"/>
    </row>
    <row r="406" spans="15:30" ht="15.75" customHeight="1">
      <c r="O406" s="124"/>
      <c r="R406" s="124"/>
      <c r="U406" s="124"/>
      <c r="X406" s="124"/>
      <c r="AA406" s="124"/>
      <c r="AD406" s="124"/>
    </row>
    <row r="407" spans="15:30" ht="15.75" customHeight="1">
      <c r="O407" s="124"/>
      <c r="R407" s="124"/>
      <c r="U407" s="124"/>
      <c r="X407" s="124"/>
      <c r="AA407" s="124"/>
      <c r="AD407" s="124"/>
    </row>
    <row r="408" spans="15:30" ht="15.75" customHeight="1">
      <c r="O408" s="124"/>
      <c r="R408" s="124"/>
      <c r="U408" s="124"/>
      <c r="X408" s="124"/>
      <c r="AA408" s="124"/>
      <c r="AD408" s="124"/>
    </row>
    <row r="409" spans="15:30" ht="15.75" customHeight="1">
      <c r="O409" s="124"/>
      <c r="R409" s="124"/>
      <c r="U409" s="124"/>
      <c r="X409" s="124"/>
      <c r="AA409" s="124"/>
      <c r="AD409" s="124"/>
    </row>
    <row r="410" spans="15:30" ht="15.75" customHeight="1">
      <c r="O410" s="124"/>
      <c r="R410" s="124"/>
      <c r="U410" s="124"/>
      <c r="X410" s="124"/>
      <c r="AA410" s="124"/>
      <c r="AD410" s="124"/>
    </row>
    <row r="411" spans="15:30" ht="15.75" customHeight="1">
      <c r="O411" s="124"/>
      <c r="R411" s="124"/>
      <c r="U411" s="124"/>
      <c r="X411" s="124"/>
      <c r="AA411" s="124"/>
      <c r="AD411" s="124"/>
    </row>
    <row r="412" spans="15:30" ht="15.75" customHeight="1">
      <c r="O412" s="124"/>
      <c r="R412" s="124"/>
      <c r="U412" s="124"/>
      <c r="X412" s="124"/>
      <c r="AA412" s="124"/>
      <c r="AD412" s="124"/>
    </row>
    <row r="413" spans="15:30" ht="15.75" customHeight="1">
      <c r="O413" s="124"/>
      <c r="R413" s="124"/>
      <c r="U413" s="124"/>
      <c r="X413" s="124"/>
      <c r="AA413" s="124"/>
      <c r="AD413" s="124"/>
    </row>
    <row r="414" spans="15:30" ht="15.75" customHeight="1">
      <c r="O414" s="124"/>
      <c r="R414" s="124"/>
      <c r="U414" s="124"/>
      <c r="X414" s="124"/>
      <c r="AA414" s="124"/>
      <c r="AD414" s="124"/>
    </row>
    <row r="415" spans="15:30" ht="15.75" customHeight="1">
      <c r="O415" s="124"/>
      <c r="R415" s="124"/>
      <c r="U415" s="124"/>
      <c r="X415" s="124"/>
      <c r="AA415" s="124"/>
      <c r="AD415" s="124"/>
    </row>
    <row r="416" spans="15:30" ht="15.75" customHeight="1">
      <c r="O416" s="124"/>
      <c r="R416" s="124"/>
      <c r="U416" s="124"/>
      <c r="X416" s="124"/>
      <c r="AA416" s="124"/>
      <c r="AD416" s="124"/>
    </row>
    <row r="417" spans="15:30" ht="15.75" customHeight="1">
      <c r="O417" s="124"/>
      <c r="R417" s="124"/>
      <c r="U417" s="124"/>
      <c r="X417" s="124"/>
      <c r="AA417" s="124"/>
      <c r="AD417" s="124"/>
    </row>
    <row r="418" spans="15:30" ht="15.75" customHeight="1">
      <c r="O418" s="124"/>
      <c r="R418" s="124"/>
      <c r="U418" s="124"/>
      <c r="X418" s="124"/>
      <c r="AA418" s="124"/>
      <c r="AD418" s="124"/>
    </row>
    <row r="419" spans="15:30" ht="15.75" customHeight="1">
      <c r="O419" s="124"/>
      <c r="R419" s="124"/>
      <c r="U419" s="124"/>
      <c r="X419" s="124"/>
      <c r="AA419" s="124"/>
      <c r="AD419" s="124"/>
    </row>
    <row r="420" spans="15:30" ht="15.75" customHeight="1">
      <c r="O420" s="124"/>
      <c r="R420" s="124"/>
      <c r="U420" s="124"/>
      <c r="X420" s="124"/>
      <c r="AA420" s="124"/>
      <c r="AD420" s="124"/>
    </row>
    <row r="421" spans="15:30" ht="15.75" customHeight="1">
      <c r="O421" s="124"/>
      <c r="R421" s="124"/>
      <c r="U421" s="124"/>
      <c r="X421" s="124"/>
      <c r="AA421" s="124"/>
      <c r="AD421" s="124"/>
    </row>
    <row r="422" spans="15:30" ht="15.75" customHeight="1">
      <c r="O422" s="124"/>
      <c r="R422" s="124"/>
      <c r="U422" s="124"/>
      <c r="X422" s="124"/>
      <c r="AA422" s="124"/>
      <c r="AD422" s="124"/>
    </row>
    <row r="423" spans="15:30" ht="15.75" customHeight="1">
      <c r="O423" s="124"/>
      <c r="R423" s="124"/>
      <c r="U423" s="124"/>
      <c r="X423" s="124"/>
      <c r="AA423" s="124"/>
      <c r="AD423" s="124"/>
    </row>
    <row r="424" spans="15:30" ht="15.75" customHeight="1">
      <c r="O424" s="124"/>
      <c r="R424" s="124"/>
      <c r="U424" s="124"/>
      <c r="X424" s="124"/>
      <c r="AA424" s="124"/>
      <c r="AD424" s="124"/>
    </row>
    <row r="425" spans="15:30" ht="15.75" customHeight="1">
      <c r="O425" s="124"/>
      <c r="R425" s="124"/>
      <c r="U425" s="124"/>
      <c r="X425" s="124"/>
      <c r="AA425" s="124"/>
      <c r="AD425" s="124"/>
    </row>
    <row r="426" spans="15:30" ht="15.75" customHeight="1">
      <c r="O426" s="124"/>
      <c r="R426" s="124"/>
      <c r="U426" s="124"/>
      <c r="X426" s="124"/>
      <c r="AA426" s="124"/>
      <c r="AD426" s="124"/>
    </row>
    <row r="427" spans="15:30" ht="15.75" customHeight="1">
      <c r="O427" s="124"/>
      <c r="R427" s="124"/>
      <c r="U427" s="124"/>
      <c r="X427" s="124"/>
      <c r="AA427" s="124"/>
      <c r="AD427" s="124"/>
    </row>
    <row r="428" spans="15:30" ht="15.75" customHeight="1">
      <c r="O428" s="124"/>
      <c r="R428" s="124"/>
      <c r="U428" s="124"/>
      <c r="X428" s="124"/>
      <c r="AA428" s="124"/>
      <c r="AD428" s="124"/>
    </row>
    <row r="429" spans="15:30" ht="15.75" customHeight="1">
      <c r="O429" s="124"/>
      <c r="R429" s="124"/>
      <c r="U429" s="124"/>
      <c r="X429" s="124"/>
      <c r="AA429" s="124"/>
      <c r="AD429" s="124"/>
    </row>
    <row r="430" spans="15:30" ht="15.75" customHeight="1">
      <c r="O430" s="124"/>
      <c r="R430" s="124"/>
      <c r="U430" s="124"/>
      <c r="X430" s="124"/>
      <c r="AA430" s="124"/>
      <c r="AD430" s="124"/>
    </row>
    <row r="431" spans="15:30" ht="15.75" customHeight="1">
      <c r="O431" s="124"/>
      <c r="R431" s="124"/>
      <c r="U431" s="124"/>
      <c r="X431" s="124"/>
      <c r="AA431" s="124"/>
      <c r="AD431" s="124"/>
    </row>
    <row r="432" spans="15:30" ht="15.75" customHeight="1">
      <c r="O432" s="124"/>
      <c r="R432" s="124"/>
      <c r="U432" s="124"/>
      <c r="X432" s="124"/>
      <c r="AA432" s="124"/>
      <c r="AD432" s="124"/>
    </row>
    <row r="433" spans="15:30" ht="15.75" customHeight="1">
      <c r="O433" s="124"/>
      <c r="R433" s="124"/>
      <c r="U433" s="124"/>
      <c r="X433" s="124"/>
      <c r="AA433" s="124"/>
      <c r="AD433" s="124"/>
    </row>
    <row r="434" spans="15:30" ht="15.75" customHeight="1">
      <c r="O434" s="124"/>
      <c r="R434" s="124"/>
      <c r="U434" s="124"/>
      <c r="X434" s="124"/>
      <c r="AA434" s="124"/>
      <c r="AD434" s="124"/>
    </row>
    <row r="435" spans="15:30" ht="15.75" customHeight="1">
      <c r="O435" s="124"/>
      <c r="R435" s="124"/>
      <c r="U435" s="124"/>
      <c r="X435" s="124"/>
      <c r="AA435" s="124"/>
      <c r="AD435" s="124"/>
    </row>
    <row r="436" spans="15:30" ht="15.75" customHeight="1">
      <c r="O436" s="124"/>
      <c r="R436" s="124"/>
      <c r="U436" s="124"/>
      <c r="X436" s="124"/>
      <c r="AA436" s="124"/>
      <c r="AD436" s="124"/>
    </row>
    <row r="437" spans="15:30" ht="15.75" customHeight="1">
      <c r="O437" s="124"/>
      <c r="R437" s="124"/>
      <c r="U437" s="124"/>
      <c r="X437" s="124"/>
      <c r="AA437" s="124"/>
      <c r="AD437" s="124"/>
    </row>
    <row r="438" spans="15:30" ht="15.75" customHeight="1">
      <c r="O438" s="124"/>
      <c r="R438" s="124"/>
      <c r="U438" s="124"/>
      <c r="X438" s="124"/>
      <c r="AA438" s="124"/>
      <c r="AD438" s="124"/>
    </row>
    <row r="439" spans="15:30" ht="15.75" customHeight="1">
      <c r="O439" s="124"/>
      <c r="R439" s="124"/>
      <c r="U439" s="124"/>
      <c r="X439" s="124"/>
      <c r="AA439" s="124"/>
      <c r="AD439" s="124"/>
    </row>
    <row r="440" spans="15:30" ht="15.75" customHeight="1">
      <c r="O440" s="124"/>
      <c r="R440" s="124"/>
      <c r="U440" s="124"/>
      <c r="X440" s="124"/>
      <c r="AA440" s="124"/>
      <c r="AD440" s="124"/>
    </row>
    <row r="441" spans="15:30" ht="15.75" customHeight="1">
      <c r="O441" s="124"/>
      <c r="R441" s="124"/>
      <c r="U441" s="124"/>
      <c r="X441" s="124"/>
      <c r="AA441" s="124"/>
      <c r="AD441" s="124"/>
    </row>
    <row r="442" spans="15:30" ht="15.75" customHeight="1">
      <c r="O442" s="124"/>
      <c r="R442" s="124"/>
      <c r="U442" s="124"/>
      <c r="X442" s="124"/>
      <c r="AA442" s="124"/>
      <c r="AD442" s="124"/>
    </row>
    <row r="443" spans="15:30" ht="15.75" customHeight="1">
      <c r="O443" s="124"/>
      <c r="R443" s="124"/>
      <c r="U443" s="124"/>
      <c r="X443" s="124"/>
      <c r="AA443" s="124"/>
      <c r="AD443" s="124"/>
    </row>
    <row r="444" spans="15:30" ht="15.75" customHeight="1">
      <c r="O444" s="124"/>
      <c r="R444" s="124"/>
      <c r="U444" s="124"/>
      <c r="X444" s="124"/>
      <c r="AA444" s="124"/>
      <c r="AD444" s="124"/>
    </row>
    <row r="445" spans="15:30" ht="15.75" customHeight="1">
      <c r="O445" s="124"/>
      <c r="R445" s="124"/>
      <c r="U445" s="124"/>
      <c r="X445" s="124"/>
      <c r="AA445" s="124"/>
      <c r="AD445" s="124"/>
    </row>
    <row r="446" spans="15:30" ht="15.75" customHeight="1">
      <c r="O446" s="124"/>
      <c r="R446" s="124"/>
      <c r="U446" s="124"/>
      <c r="X446" s="124"/>
      <c r="AA446" s="124"/>
      <c r="AD446" s="124"/>
    </row>
    <row r="447" spans="15:30" ht="15.75" customHeight="1">
      <c r="O447" s="124"/>
      <c r="R447" s="124"/>
      <c r="U447" s="124"/>
      <c r="X447" s="124"/>
      <c r="AA447" s="124"/>
      <c r="AD447" s="124"/>
    </row>
    <row r="448" spans="15:30" ht="15.75" customHeight="1">
      <c r="O448" s="124"/>
      <c r="R448" s="124"/>
      <c r="U448" s="124"/>
      <c r="X448" s="124"/>
      <c r="AA448" s="124"/>
      <c r="AD448" s="124"/>
    </row>
    <row r="449" spans="15:30" ht="15.75" customHeight="1">
      <c r="O449" s="124"/>
      <c r="R449" s="124"/>
      <c r="U449" s="124"/>
      <c r="X449" s="124"/>
      <c r="AA449" s="124"/>
      <c r="AD449" s="124"/>
    </row>
    <row r="450" spans="15:30" ht="15.75" customHeight="1">
      <c r="O450" s="124"/>
      <c r="R450" s="124"/>
      <c r="U450" s="124"/>
      <c r="X450" s="124"/>
      <c r="AA450" s="124"/>
      <c r="AD450" s="124"/>
    </row>
    <row r="451" spans="15:30" ht="15.75" customHeight="1">
      <c r="O451" s="124"/>
      <c r="R451" s="124"/>
      <c r="U451" s="124"/>
      <c r="X451" s="124"/>
      <c r="AA451" s="124"/>
      <c r="AD451" s="124"/>
    </row>
    <row r="452" spans="15:30" ht="15.75" customHeight="1">
      <c r="O452" s="124"/>
      <c r="R452" s="124"/>
      <c r="U452" s="124"/>
      <c r="X452" s="124"/>
      <c r="AA452" s="124"/>
      <c r="AD452" s="124"/>
    </row>
    <row r="453" spans="15:30" ht="15.75" customHeight="1">
      <c r="O453" s="124"/>
      <c r="R453" s="124"/>
      <c r="U453" s="124"/>
      <c r="X453" s="124"/>
      <c r="AA453" s="124"/>
      <c r="AD453" s="124"/>
    </row>
    <row r="454" spans="15:30" ht="15.75" customHeight="1">
      <c r="O454" s="124"/>
      <c r="R454" s="124"/>
      <c r="U454" s="124"/>
      <c r="X454" s="124"/>
      <c r="AA454" s="124"/>
      <c r="AD454" s="124"/>
    </row>
    <row r="455" spans="15:30" ht="15.75" customHeight="1">
      <c r="O455" s="124"/>
      <c r="R455" s="124"/>
      <c r="U455" s="124"/>
      <c r="X455" s="124"/>
      <c r="AA455" s="124"/>
      <c r="AD455" s="124"/>
    </row>
    <row r="456" spans="15:30" ht="15.75" customHeight="1">
      <c r="O456" s="124"/>
      <c r="R456" s="124"/>
      <c r="U456" s="124"/>
      <c r="X456" s="124"/>
      <c r="AA456" s="124"/>
      <c r="AD456" s="124"/>
    </row>
    <row r="457" spans="15:30" ht="15.75" customHeight="1">
      <c r="O457" s="124"/>
      <c r="R457" s="124"/>
      <c r="U457" s="124"/>
      <c r="X457" s="124"/>
      <c r="AA457" s="124"/>
      <c r="AD457" s="124"/>
    </row>
    <row r="458" spans="15:30" ht="15.75" customHeight="1">
      <c r="O458" s="124"/>
      <c r="R458" s="124"/>
      <c r="U458" s="124"/>
      <c r="X458" s="124"/>
      <c r="AA458" s="124"/>
      <c r="AD458" s="124"/>
    </row>
    <row r="459" spans="15:30" ht="15.75" customHeight="1">
      <c r="O459" s="124"/>
      <c r="R459" s="124"/>
      <c r="U459" s="124"/>
      <c r="X459" s="124"/>
      <c r="AA459" s="124"/>
      <c r="AD459" s="124"/>
    </row>
    <row r="460" spans="15:30" ht="15.75" customHeight="1">
      <c r="O460" s="124"/>
      <c r="R460" s="124"/>
      <c r="U460" s="124"/>
      <c r="X460" s="124"/>
      <c r="AA460" s="124"/>
      <c r="AD460" s="124"/>
    </row>
    <row r="461" spans="15:30" ht="15.75" customHeight="1">
      <c r="O461" s="124"/>
      <c r="R461" s="124"/>
      <c r="U461" s="124"/>
      <c r="X461" s="124"/>
      <c r="AA461" s="124"/>
      <c r="AD461" s="124"/>
    </row>
    <row r="462" spans="15:30" ht="15.75" customHeight="1">
      <c r="O462" s="124"/>
      <c r="R462" s="124"/>
      <c r="U462" s="124"/>
      <c r="X462" s="124"/>
      <c r="AA462" s="124"/>
      <c r="AD462" s="124"/>
    </row>
    <row r="463" spans="15:30" ht="15.75" customHeight="1">
      <c r="O463" s="124"/>
      <c r="R463" s="124"/>
      <c r="U463" s="124"/>
      <c r="X463" s="124"/>
      <c r="AA463" s="124"/>
      <c r="AD463" s="124"/>
    </row>
    <row r="464" spans="15:30" ht="15.75" customHeight="1">
      <c r="O464" s="124"/>
      <c r="R464" s="124"/>
      <c r="U464" s="124"/>
      <c r="X464" s="124"/>
      <c r="AA464" s="124"/>
      <c r="AD464" s="124"/>
    </row>
    <row r="465" spans="15:30" ht="15.75" customHeight="1">
      <c r="O465" s="124"/>
      <c r="R465" s="124"/>
      <c r="U465" s="124"/>
      <c r="X465" s="124"/>
      <c r="AA465" s="124"/>
      <c r="AD465" s="124"/>
    </row>
    <row r="466" spans="15:30" ht="15.75" customHeight="1">
      <c r="O466" s="124"/>
      <c r="R466" s="124"/>
      <c r="U466" s="124"/>
      <c r="X466" s="124"/>
      <c r="AA466" s="124"/>
      <c r="AD466" s="124"/>
    </row>
    <row r="467" spans="15:30" ht="15.75" customHeight="1">
      <c r="O467" s="124"/>
      <c r="R467" s="124"/>
      <c r="U467" s="124"/>
      <c r="X467" s="124"/>
      <c r="AA467" s="124"/>
      <c r="AD467" s="124"/>
    </row>
    <row r="468" spans="15:30" ht="15.75" customHeight="1">
      <c r="O468" s="124"/>
      <c r="R468" s="124"/>
      <c r="U468" s="124"/>
      <c r="X468" s="124"/>
      <c r="AA468" s="124"/>
      <c r="AD468" s="124"/>
    </row>
    <row r="469" spans="15:30" ht="15.75" customHeight="1">
      <c r="O469" s="124"/>
      <c r="R469" s="124"/>
      <c r="U469" s="124"/>
      <c r="X469" s="124"/>
      <c r="AA469" s="124"/>
      <c r="AD469" s="124"/>
    </row>
    <row r="470" spans="15:30" ht="15.75" customHeight="1">
      <c r="O470" s="124"/>
      <c r="R470" s="124"/>
      <c r="U470" s="124"/>
      <c r="X470" s="124"/>
      <c r="AA470" s="124"/>
      <c r="AD470" s="124"/>
    </row>
    <row r="471" spans="15:30" ht="15.75" customHeight="1">
      <c r="O471" s="124"/>
      <c r="R471" s="124"/>
      <c r="U471" s="124"/>
      <c r="X471" s="124"/>
      <c r="AA471" s="124"/>
      <c r="AD471" s="124"/>
    </row>
    <row r="472" spans="15:30" ht="15.75" customHeight="1">
      <c r="O472" s="124"/>
      <c r="R472" s="124"/>
      <c r="U472" s="124"/>
      <c r="X472" s="124"/>
      <c r="AA472" s="124"/>
      <c r="AD472" s="124"/>
    </row>
    <row r="473" spans="15:30" ht="15.75" customHeight="1">
      <c r="O473" s="124"/>
      <c r="R473" s="124"/>
      <c r="U473" s="124"/>
      <c r="X473" s="124"/>
      <c r="AA473" s="124"/>
      <c r="AD473" s="124"/>
    </row>
    <row r="474" spans="15:30" ht="15.75" customHeight="1">
      <c r="O474" s="124"/>
      <c r="R474" s="124"/>
      <c r="U474" s="124"/>
      <c r="X474" s="124"/>
      <c r="AA474" s="124"/>
      <c r="AD474" s="124"/>
    </row>
    <row r="475" spans="15:30" ht="15.75" customHeight="1">
      <c r="O475" s="124"/>
      <c r="R475" s="124"/>
      <c r="U475" s="124"/>
      <c r="X475" s="124"/>
      <c r="AA475" s="124"/>
      <c r="AD475" s="124"/>
    </row>
    <row r="476" spans="15:30" ht="15.75" customHeight="1">
      <c r="O476" s="124"/>
      <c r="R476" s="124"/>
      <c r="U476" s="124"/>
      <c r="X476" s="124"/>
      <c r="AA476" s="124"/>
      <c r="AD476" s="124"/>
    </row>
    <row r="477" spans="15:30" ht="15.75" customHeight="1">
      <c r="O477" s="124"/>
      <c r="R477" s="124"/>
      <c r="U477" s="124"/>
      <c r="X477" s="124"/>
      <c r="AA477" s="124"/>
      <c r="AD477" s="124"/>
    </row>
    <row r="478" spans="15:30" ht="15.75" customHeight="1">
      <c r="O478" s="124"/>
      <c r="R478" s="124"/>
      <c r="U478" s="124"/>
      <c r="X478" s="124"/>
      <c r="AA478" s="124"/>
      <c r="AD478" s="124"/>
    </row>
    <row r="479" spans="15:30" ht="15.75" customHeight="1">
      <c r="O479" s="124"/>
      <c r="R479" s="124"/>
      <c r="U479" s="124"/>
      <c r="X479" s="124"/>
      <c r="AA479" s="124"/>
      <c r="AD479" s="124"/>
    </row>
    <row r="480" spans="15:30" ht="15.75" customHeight="1">
      <c r="O480" s="124"/>
      <c r="R480" s="124"/>
      <c r="U480" s="124"/>
      <c r="X480" s="124"/>
      <c r="AA480" s="124"/>
      <c r="AD480" s="124"/>
    </row>
    <row r="481" spans="15:30" ht="15.75" customHeight="1">
      <c r="O481" s="124"/>
      <c r="R481" s="124"/>
      <c r="U481" s="124"/>
      <c r="X481" s="124"/>
      <c r="AA481" s="124"/>
      <c r="AD481" s="124"/>
    </row>
    <row r="482" spans="15:30" ht="15.75" customHeight="1">
      <c r="O482" s="124"/>
      <c r="R482" s="124"/>
      <c r="U482" s="124"/>
      <c r="X482" s="124"/>
      <c r="AA482" s="124"/>
      <c r="AD482" s="124"/>
    </row>
    <row r="483" spans="15:30" ht="15.75" customHeight="1">
      <c r="O483" s="124"/>
      <c r="R483" s="124"/>
      <c r="U483" s="124"/>
      <c r="X483" s="124"/>
      <c r="AA483" s="124"/>
      <c r="AD483" s="124"/>
    </row>
    <row r="484" spans="15:30" ht="15.75" customHeight="1">
      <c r="O484" s="124"/>
      <c r="R484" s="124"/>
      <c r="U484" s="124"/>
      <c r="X484" s="124"/>
      <c r="AA484" s="124"/>
      <c r="AD484" s="124"/>
    </row>
    <row r="485" spans="15:30" ht="15.75" customHeight="1">
      <c r="O485" s="124"/>
      <c r="R485" s="124"/>
      <c r="U485" s="124"/>
      <c r="X485" s="124"/>
      <c r="AA485" s="124"/>
      <c r="AD485" s="124"/>
    </row>
    <row r="486" spans="15:30" ht="15.75" customHeight="1">
      <c r="O486" s="124"/>
      <c r="R486" s="124"/>
      <c r="U486" s="124"/>
      <c r="X486" s="124"/>
      <c r="AA486" s="124"/>
      <c r="AD486" s="124"/>
    </row>
    <row r="487" spans="15:30" ht="15.75" customHeight="1">
      <c r="O487" s="124"/>
      <c r="R487" s="124"/>
      <c r="U487" s="124"/>
      <c r="X487" s="124"/>
      <c r="AA487" s="124"/>
      <c r="AD487" s="124"/>
    </row>
    <row r="488" spans="15:30" ht="15.75" customHeight="1">
      <c r="O488" s="124"/>
      <c r="R488" s="124"/>
      <c r="U488" s="124"/>
      <c r="X488" s="124"/>
      <c r="AA488" s="124"/>
      <c r="AD488" s="124"/>
    </row>
    <row r="489" spans="15:30" ht="15.75" customHeight="1">
      <c r="O489" s="124"/>
      <c r="R489" s="124"/>
      <c r="U489" s="124"/>
      <c r="X489" s="124"/>
      <c r="AA489" s="124"/>
      <c r="AD489" s="124"/>
    </row>
    <row r="490" spans="15:30" ht="15.75" customHeight="1">
      <c r="O490" s="124"/>
      <c r="R490" s="124"/>
      <c r="U490" s="124"/>
      <c r="X490" s="124"/>
      <c r="AA490" s="124"/>
      <c r="AD490" s="124"/>
    </row>
    <row r="491" spans="15:30" ht="15.75" customHeight="1">
      <c r="O491" s="124"/>
      <c r="R491" s="124"/>
      <c r="U491" s="124"/>
      <c r="X491" s="124"/>
      <c r="AA491" s="124"/>
      <c r="AD491" s="124"/>
    </row>
    <row r="492" spans="15:30" ht="15.75" customHeight="1">
      <c r="O492" s="124"/>
      <c r="R492" s="124"/>
      <c r="U492" s="124"/>
      <c r="X492" s="124"/>
      <c r="AA492" s="124"/>
      <c r="AD492" s="124"/>
    </row>
    <row r="493" spans="15:30" ht="15.75" customHeight="1">
      <c r="O493" s="124"/>
      <c r="R493" s="124"/>
      <c r="U493" s="124"/>
      <c r="X493" s="124"/>
      <c r="AA493" s="124"/>
      <c r="AD493" s="124"/>
    </row>
    <row r="494" spans="15:30" ht="15.75" customHeight="1">
      <c r="O494" s="124"/>
      <c r="R494" s="124"/>
      <c r="U494" s="124"/>
      <c r="X494" s="124"/>
      <c r="AA494" s="124"/>
      <c r="AD494" s="124"/>
    </row>
    <row r="495" spans="15:30" ht="15.75" customHeight="1">
      <c r="O495" s="124"/>
      <c r="R495" s="124"/>
      <c r="U495" s="124"/>
      <c r="X495" s="124"/>
      <c r="AA495" s="124"/>
      <c r="AD495" s="124"/>
    </row>
    <row r="496" spans="15:30" ht="15.75" customHeight="1">
      <c r="O496" s="124"/>
      <c r="R496" s="124"/>
      <c r="U496" s="124"/>
      <c r="X496" s="124"/>
      <c r="AA496" s="124"/>
      <c r="AD496" s="124"/>
    </row>
    <row r="497" spans="15:30" ht="15.75" customHeight="1">
      <c r="O497" s="124"/>
      <c r="R497" s="124"/>
      <c r="U497" s="124"/>
      <c r="X497" s="124"/>
      <c r="AA497" s="124"/>
      <c r="AD497" s="124"/>
    </row>
    <row r="498" spans="15:30" ht="15.75" customHeight="1">
      <c r="O498" s="124"/>
      <c r="R498" s="124"/>
      <c r="U498" s="124"/>
      <c r="X498" s="124"/>
      <c r="AA498" s="124"/>
      <c r="AD498" s="124"/>
    </row>
    <row r="499" spans="15:30" ht="15.75" customHeight="1">
      <c r="O499" s="124"/>
      <c r="R499" s="124"/>
      <c r="U499" s="124"/>
      <c r="X499" s="124"/>
      <c r="AA499" s="124"/>
      <c r="AD499" s="124"/>
    </row>
    <row r="500" spans="15:30" ht="15.75" customHeight="1">
      <c r="O500" s="124"/>
      <c r="R500" s="124"/>
      <c r="U500" s="124"/>
      <c r="X500" s="124"/>
      <c r="AA500" s="124"/>
      <c r="AD500" s="124"/>
    </row>
    <row r="501" spans="15:30" ht="15.75" customHeight="1">
      <c r="O501" s="124"/>
      <c r="R501" s="124"/>
      <c r="U501" s="124"/>
      <c r="X501" s="124"/>
      <c r="AA501" s="124"/>
      <c r="AD501" s="124"/>
    </row>
    <row r="502" spans="15:30" ht="15.75" customHeight="1">
      <c r="O502" s="124"/>
      <c r="R502" s="124"/>
      <c r="U502" s="124"/>
      <c r="X502" s="124"/>
      <c r="AA502" s="124"/>
      <c r="AD502" s="124"/>
    </row>
    <row r="503" spans="15:30" ht="15.75" customHeight="1">
      <c r="O503" s="124"/>
      <c r="R503" s="124"/>
      <c r="U503" s="124"/>
      <c r="X503" s="124"/>
      <c r="AA503" s="124"/>
      <c r="AD503" s="124"/>
    </row>
    <row r="504" spans="15:30" ht="15.75" customHeight="1">
      <c r="O504" s="124"/>
      <c r="R504" s="124"/>
      <c r="U504" s="124"/>
      <c r="X504" s="124"/>
      <c r="AA504" s="124"/>
      <c r="AD504" s="124"/>
    </row>
    <row r="505" spans="15:30" ht="15.75" customHeight="1">
      <c r="O505" s="124"/>
      <c r="R505" s="124"/>
      <c r="U505" s="124"/>
      <c r="X505" s="124"/>
      <c r="AA505" s="124"/>
      <c r="AD505" s="124"/>
    </row>
    <row r="506" spans="15:30" ht="15.75" customHeight="1">
      <c r="O506" s="124"/>
      <c r="R506" s="124"/>
      <c r="U506" s="124"/>
      <c r="X506" s="124"/>
      <c r="AA506" s="124"/>
      <c r="AD506" s="124"/>
    </row>
    <row r="507" spans="15:30" ht="15.75" customHeight="1">
      <c r="O507" s="124"/>
      <c r="R507" s="124"/>
      <c r="U507" s="124"/>
      <c r="X507" s="124"/>
      <c r="AA507" s="124"/>
      <c r="AD507" s="124"/>
    </row>
    <row r="508" spans="15:30" ht="15.75" customHeight="1">
      <c r="O508" s="124"/>
      <c r="R508" s="124"/>
      <c r="U508" s="124"/>
      <c r="X508" s="124"/>
      <c r="AA508" s="124"/>
      <c r="AD508" s="124"/>
    </row>
    <row r="509" spans="15:30" ht="15.75" customHeight="1">
      <c r="O509" s="124"/>
      <c r="R509" s="124"/>
      <c r="U509" s="124"/>
      <c r="X509" s="124"/>
      <c r="AA509" s="124"/>
      <c r="AD509" s="124"/>
    </row>
    <row r="510" spans="15:30" ht="15.75" customHeight="1">
      <c r="O510" s="124"/>
      <c r="R510" s="124"/>
      <c r="U510" s="124"/>
      <c r="X510" s="124"/>
      <c r="AA510" s="124"/>
      <c r="AD510" s="124"/>
    </row>
    <row r="511" spans="15:30" ht="15.75" customHeight="1">
      <c r="O511" s="124"/>
      <c r="R511" s="124"/>
      <c r="U511" s="124"/>
      <c r="X511" s="124"/>
      <c r="AA511" s="124"/>
      <c r="AD511" s="124"/>
    </row>
    <row r="512" spans="15:30" ht="15.75" customHeight="1">
      <c r="O512" s="124"/>
      <c r="R512" s="124"/>
      <c r="U512" s="124"/>
      <c r="X512" s="124"/>
      <c r="AA512" s="124"/>
      <c r="AD512" s="124"/>
    </row>
    <row r="513" spans="15:30" ht="15.75" customHeight="1">
      <c r="O513" s="124"/>
      <c r="R513" s="124"/>
      <c r="U513" s="124"/>
      <c r="X513" s="124"/>
      <c r="AA513" s="124"/>
      <c r="AD513" s="124"/>
    </row>
    <row r="514" spans="15:30" ht="15.75" customHeight="1">
      <c r="O514" s="124"/>
      <c r="R514" s="124"/>
      <c r="U514" s="124"/>
      <c r="X514" s="124"/>
      <c r="AA514" s="124"/>
      <c r="AD514" s="124"/>
    </row>
    <row r="515" spans="15:30" ht="15.75" customHeight="1">
      <c r="O515" s="124"/>
      <c r="R515" s="124"/>
      <c r="U515" s="124"/>
      <c r="X515" s="124"/>
      <c r="AA515" s="124"/>
      <c r="AD515" s="124"/>
    </row>
    <row r="516" spans="15:30" ht="15.75" customHeight="1">
      <c r="O516" s="124"/>
      <c r="R516" s="124"/>
      <c r="U516" s="124"/>
      <c r="X516" s="124"/>
      <c r="AA516" s="124"/>
      <c r="AD516" s="124"/>
    </row>
    <row r="517" spans="15:30" ht="15.75" customHeight="1">
      <c r="O517" s="124"/>
      <c r="R517" s="124"/>
      <c r="U517" s="124"/>
      <c r="X517" s="124"/>
      <c r="AA517" s="124"/>
      <c r="AD517" s="124"/>
    </row>
    <row r="518" spans="15:30" ht="15.75" customHeight="1">
      <c r="O518" s="124"/>
      <c r="R518" s="124"/>
      <c r="U518" s="124"/>
      <c r="X518" s="124"/>
      <c r="AA518" s="124"/>
      <c r="AD518" s="124"/>
    </row>
    <row r="519" spans="15:30" ht="15.75" customHeight="1">
      <c r="O519" s="124"/>
      <c r="R519" s="124"/>
      <c r="U519" s="124"/>
      <c r="X519" s="124"/>
      <c r="AA519" s="124"/>
      <c r="AD519" s="124"/>
    </row>
    <row r="520" spans="15:30" ht="15.75" customHeight="1">
      <c r="O520" s="124"/>
      <c r="R520" s="124"/>
      <c r="U520" s="124"/>
      <c r="X520" s="124"/>
      <c r="AA520" s="124"/>
      <c r="AD520" s="124"/>
    </row>
    <row r="521" spans="15:30" ht="15.75" customHeight="1">
      <c r="O521" s="124"/>
      <c r="R521" s="124"/>
      <c r="U521" s="124"/>
      <c r="X521" s="124"/>
      <c r="AA521" s="124"/>
      <c r="AD521" s="124"/>
    </row>
    <row r="522" spans="15:30" ht="15.75" customHeight="1">
      <c r="O522" s="124"/>
      <c r="R522" s="124"/>
      <c r="U522" s="124"/>
      <c r="X522" s="124"/>
      <c r="AA522" s="124"/>
      <c r="AD522" s="124"/>
    </row>
    <row r="523" spans="15:30" ht="15.75" customHeight="1">
      <c r="O523" s="124"/>
      <c r="R523" s="124"/>
      <c r="U523" s="124"/>
      <c r="X523" s="124"/>
      <c r="AA523" s="124"/>
      <c r="AD523" s="124"/>
    </row>
    <row r="524" spans="15:30" ht="15.75" customHeight="1">
      <c r="O524" s="124"/>
      <c r="R524" s="124"/>
      <c r="U524" s="124"/>
      <c r="X524" s="124"/>
      <c r="AA524" s="124"/>
      <c r="AD524" s="124"/>
    </row>
    <row r="525" spans="15:30" ht="15.75" customHeight="1">
      <c r="O525" s="124"/>
      <c r="R525" s="124"/>
      <c r="U525" s="124"/>
      <c r="X525" s="124"/>
      <c r="AA525" s="124"/>
      <c r="AD525" s="124"/>
    </row>
    <row r="526" spans="15:30" ht="15.75" customHeight="1">
      <c r="O526" s="124"/>
      <c r="R526" s="124"/>
      <c r="U526" s="124"/>
      <c r="X526" s="124"/>
      <c r="AA526" s="124"/>
      <c r="AD526" s="124"/>
    </row>
    <row r="527" spans="15:30" ht="15.75" customHeight="1">
      <c r="O527" s="124"/>
      <c r="R527" s="124"/>
      <c r="U527" s="124"/>
      <c r="X527" s="124"/>
      <c r="AA527" s="124"/>
      <c r="AD527" s="124"/>
    </row>
    <row r="528" spans="15:30" ht="15.75" customHeight="1">
      <c r="O528" s="124"/>
      <c r="R528" s="124"/>
      <c r="U528" s="124"/>
      <c r="X528" s="124"/>
      <c r="AA528" s="124"/>
      <c r="AD528" s="124"/>
    </row>
    <row r="529" spans="15:30" ht="15.75" customHeight="1">
      <c r="O529" s="124"/>
      <c r="R529" s="124"/>
      <c r="U529" s="124"/>
      <c r="X529" s="124"/>
      <c r="AA529" s="124"/>
      <c r="AD529" s="124"/>
    </row>
    <row r="530" spans="15:30" ht="15.75" customHeight="1">
      <c r="O530" s="124"/>
      <c r="R530" s="124"/>
      <c r="U530" s="124"/>
      <c r="X530" s="124"/>
      <c r="AA530" s="124"/>
      <c r="AD530" s="124"/>
    </row>
    <row r="531" spans="15:30" ht="15.75" customHeight="1">
      <c r="O531" s="124"/>
      <c r="R531" s="124"/>
      <c r="U531" s="124"/>
      <c r="X531" s="124"/>
      <c r="AA531" s="124"/>
      <c r="AD531" s="124"/>
    </row>
    <row r="532" spans="15:30" ht="15.75" customHeight="1">
      <c r="O532" s="124"/>
      <c r="R532" s="124"/>
      <c r="U532" s="124"/>
      <c r="X532" s="124"/>
      <c r="AA532" s="124"/>
      <c r="AD532" s="124"/>
    </row>
    <row r="533" spans="15:30" ht="15.75" customHeight="1">
      <c r="O533" s="124"/>
      <c r="R533" s="124"/>
      <c r="U533" s="124"/>
      <c r="X533" s="124"/>
      <c r="AA533" s="124"/>
      <c r="AD533" s="124"/>
    </row>
    <row r="534" spans="15:30" ht="15.75" customHeight="1">
      <c r="O534" s="124"/>
      <c r="R534" s="124"/>
      <c r="U534" s="124"/>
      <c r="X534" s="124"/>
      <c r="AA534" s="124"/>
      <c r="AD534" s="124"/>
    </row>
    <row r="535" spans="15:30" ht="15.75" customHeight="1">
      <c r="O535" s="124"/>
      <c r="R535" s="124"/>
      <c r="U535" s="124"/>
      <c r="X535" s="124"/>
      <c r="AA535" s="124"/>
      <c r="AD535" s="124"/>
    </row>
    <row r="536" spans="15:30" ht="15.75" customHeight="1">
      <c r="O536" s="124"/>
      <c r="R536" s="124"/>
      <c r="U536" s="124"/>
      <c r="X536" s="124"/>
      <c r="AA536" s="124"/>
      <c r="AD536" s="124"/>
    </row>
    <row r="537" spans="15:30" ht="15.75" customHeight="1">
      <c r="O537" s="124"/>
      <c r="R537" s="124"/>
      <c r="U537" s="124"/>
      <c r="X537" s="124"/>
      <c r="AA537" s="124"/>
      <c r="AD537" s="124"/>
    </row>
    <row r="538" spans="15:30" ht="15.75" customHeight="1">
      <c r="O538" s="124"/>
      <c r="R538" s="124"/>
      <c r="U538" s="124"/>
      <c r="X538" s="124"/>
      <c r="AA538" s="124"/>
      <c r="AD538" s="124"/>
    </row>
    <row r="539" spans="15:30" ht="15.75" customHeight="1">
      <c r="O539" s="124"/>
      <c r="R539" s="124"/>
      <c r="U539" s="124"/>
      <c r="X539" s="124"/>
      <c r="AA539" s="124"/>
      <c r="AD539" s="124"/>
    </row>
    <row r="540" spans="15:30" ht="15.75" customHeight="1">
      <c r="O540" s="124"/>
      <c r="R540" s="124"/>
      <c r="U540" s="124"/>
      <c r="X540" s="124"/>
      <c r="AA540" s="124"/>
      <c r="AD540" s="124"/>
    </row>
    <row r="541" spans="15:30" ht="15.75" customHeight="1">
      <c r="O541" s="124"/>
      <c r="R541" s="124"/>
      <c r="U541" s="124"/>
      <c r="X541" s="124"/>
      <c r="AA541" s="124"/>
      <c r="AD541" s="124"/>
    </row>
    <row r="542" spans="15:30" ht="15.75" customHeight="1">
      <c r="O542" s="124"/>
      <c r="R542" s="124"/>
      <c r="U542" s="124"/>
      <c r="X542" s="124"/>
      <c r="AA542" s="124"/>
      <c r="AD542" s="124"/>
    </row>
    <row r="543" spans="15:30" ht="15.75" customHeight="1">
      <c r="O543" s="124"/>
      <c r="R543" s="124"/>
      <c r="U543" s="124"/>
      <c r="X543" s="124"/>
      <c r="AA543" s="124"/>
      <c r="AD543" s="124"/>
    </row>
    <row r="544" spans="15:30" ht="15.75" customHeight="1">
      <c r="O544" s="124"/>
      <c r="R544" s="124"/>
      <c r="U544" s="124"/>
      <c r="X544" s="124"/>
      <c r="AA544" s="124"/>
      <c r="AD544" s="124"/>
    </row>
    <row r="545" spans="15:30" ht="15.75" customHeight="1">
      <c r="O545" s="124"/>
      <c r="R545" s="124"/>
      <c r="U545" s="124"/>
      <c r="X545" s="124"/>
      <c r="AA545" s="124"/>
      <c r="AD545" s="124"/>
    </row>
    <row r="546" spans="15:30" ht="15.75" customHeight="1">
      <c r="O546" s="124"/>
      <c r="R546" s="124"/>
      <c r="U546" s="124"/>
      <c r="X546" s="124"/>
      <c r="AA546" s="124"/>
      <c r="AD546" s="124"/>
    </row>
    <row r="547" spans="15:30" ht="15.75" customHeight="1">
      <c r="O547" s="124"/>
      <c r="R547" s="124"/>
      <c r="U547" s="124"/>
      <c r="X547" s="124"/>
      <c r="AA547" s="124"/>
      <c r="AD547" s="124"/>
    </row>
    <row r="548" spans="15:30" ht="15.75" customHeight="1">
      <c r="O548" s="124"/>
      <c r="R548" s="124"/>
      <c r="U548" s="124"/>
      <c r="X548" s="124"/>
      <c r="AA548" s="124"/>
      <c r="AD548" s="124"/>
    </row>
    <row r="549" spans="15:30" ht="15.75" customHeight="1">
      <c r="O549" s="124"/>
      <c r="R549" s="124"/>
      <c r="U549" s="124"/>
      <c r="X549" s="124"/>
      <c r="AA549" s="124"/>
      <c r="AD549" s="124"/>
    </row>
    <row r="550" spans="15:30" ht="15.75" customHeight="1">
      <c r="O550" s="124"/>
      <c r="R550" s="124"/>
      <c r="U550" s="124"/>
      <c r="X550" s="124"/>
      <c r="AA550" s="124"/>
      <c r="AD550" s="124"/>
    </row>
    <row r="551" spans="15:30" ht="15.75" customHeight="1">
      <c r="O551" s="124"/>
      <c r="R551" s="124"/>
      <c r="U551" s="124"/>
      <c r="X551" s="124"/>
      <c r="AA551" s="124"/>
      <c r="AD551" s="124"/>
    </row>
    <row r="552" spans="15:30" ht="15.75" customHeight="1">
      <c r="O552" s="124"/>
      <c r="R552" s="124"/>
      <c r="U552" s="124"/>
      <c r="X552" s="124"/>
      <c r="AA552" s="124"/>
      <c r="AD552" s="124"/>
    </row>
    <row r="553" spans="15:30" ht="15.75" customHeight="1">
      <c r="O553" s="124"/>
      <c r="R553" s="124"/>
      <c r="U553" s="124"/>
      <c r="X553" s="124"/>
      <c r="AA553" s="124"/>
      <c r="AD553" s="124"/>
    </row>
    <row r="554" spans="15:30" ht="15.75" customHeight="1">
      <c r="O554" s="124"/>
      <c r="R554" s="124"/>
      <c r="U554" s="124"/>
      <c r="X554" s="124"/>
      <c r="AA554" s="124"/>
      <c r="AD554" s="124"/>
    </row>
    <row r="555" spans="15:30" ht="15.75" customHeight="1">
      <c r="O555" s="124"/>
      <c r="R555" s="124"/>
      <c r="U555" s="124"/>
      <c r="X555" s="124"/>
      <c r="AA555" s="124"/>
      <c r="AD555" s="124"/>
    </row>
    <row r="556" spans="15:30" ht="15.75" customHeight="1">
      <c r="O556" s="124"/>
      <c r="R556" s="124"/>
      <c r="U556" s="124"/>
      <c r="X556" s="124"/>
      <c r="AA556" s="124"/>
      <c r="AD556" s="124"/>
    </row>
    <row r="557" spans="15:30" ht="15.75" customHeight="1">
      <c r="O557" s="124"/>
      <c r="R557" s="124"/>
      <c r="U557" s="124"/>
      <c r="X557" s="124"/>
      <c r="AA557" s="124"/>
      <c r="AD557" s="124"/>
    </row>
    <row r="558" spans="15:30" ht="15.75" customHeight="1">
      <c r="O558" s="124"/>
      <c r="R558" s="124"/>
      <c r="U558" s="124"/>
      <c r="X558" s="124"/>
      <c r="AA558" s="124"/>
      <c r="AD558" s="124"/>
    </row>
    <row r="559" spans="15:30" ht="15.75" customHeight="1">
      <c r="O559" s="124"/>
      <c r="R559" s="124"/>
      <c r="U559" s="124"/>
      <c r="X559" s="124"/>
      <c r="AA559" s="124"/>
      <c r="AD559" s="124"/>
    </row>
    <row r="560" spans="15:30" ht="15.75" customHeight="1">
      <c r="O560" s="124"/>
      <c r="R560" s="124"/>
      <c r="U560" s="124"/>
      <c r="X560" s="124"/>
      <c r="AA560" s="124"/>
      <c r="AD560" s="124"/>
    </row>
    <row r="561" spans="15:30" ht="15.75" customHeight="1">
      <c r="O561" s="124"/>
      <c r="R561" s="124"/>
      <c r="U561" s="124"/>
      <c r="X561" s="124"/>
      <c r="AA561" s="124"/>
      <c r="AD561" s="124"/>
    </row>
    <row r="562" spans="15:30" ht="15.75" customHeight="1">
      <c r="O562" s="124"/>
      <c r="R562" s="124"/>
      <c r="U562" s="124"/>
      <c r="X562" s="124"/>
      <c r="AA562" s="124"/>
      <c r="AD562" s="124"/>
    </row>
    <row r="563" spans="15:30" ht="15.75" customHeight="1">
      <c r="O563" s="124"/>
      <c r="R563" s="124"/>
      <c r="U563" s="124"/>
      <c r="X563" s="124"/>
      <c r="AA563" s="124"/>
      <c r="AD563" s="124"/>
    </row>
    <row r="564" spans="15:30" ht="15.75" customHeight="1">
      <c r="O564" s="124"/>
      <c r="R564" s="124"/>
      <c r="U564" s="124"/>
      <c r="X564" s="124"/>
      <c r="AA564" s="124"/>
      <c r="AD564" s="124"/>
    </row>
    <row r="565" spans="15:30" ht="15.75" customHeight="1">
      <c r="O565" s="124"/>
      <c r="R565" s="124"/>
      <c r="U565" s="124"/>
      <c r="X565" s="124"/>
      <c r="AA565" s="124"/>
      <c r="AD565" s="124"/>
    </row>
    <row r="566" spans="15:30" ht="15.75" customHeight="1">
      <c r="O566" s="124"/>
      <c r="R566" s="124"/>
      <c r="U566" s="124"/>
      <c r="X566" s="124"/>
      <c r="AA566" s="124"/>
      <c r="AD566" s="124"/>
    </row>
    <row r="567" spans="15:30" ht="15.75" customHeight="1">
      <c r="O567" s="124"/>
      <c r="R567" s="124"/>
      <c r="U567" s="124"/>
      <c r="X567" s="124"/>
      <c r="AA567" s="124"/>
      <c r="AD567" s="124"/>
    </row>
    <row r="568" spans="15:30" ht="15.75" customHeight="1">
      <c r="O568" s="124"/>
      <c r="R568" s="124"/>
      <c r="U568" s="124"/>
      <c r="X568" s="124"/>
      <c r="AA568" s="124"/>
      <c r="AD568" s="124"/>
    </row>
    <row r="569" spans="15:30" ht="15.75" customHeight="1">
      <c r="O569" s="124"/>
      <c r="R569" s="124"/>
      <c r="U569" s="124"/>
      <c r="X569" s="124"/>
      <c r="AA569" s="124"/>
      <c r="AD569" s="124"/>
    </row>
    <row r="570" spans="15:30" ht="15.75" customHeight="1">
      <c r="O570" s="124"/>
      <c r="R570" s="124"/>
      <c r="U570" s="124"/>
      <c r="X570" s="124"/>
      <c r="AA570" s="124"/>
      <c r="AD570" s="124"/>
    </row>
    <row r="571" spans="15:30" ht="15.75" customHeight="1">
      <c r="O571" s="124"/>
      <c r="R571" s="124"/>
      <c r="U571" s="124"/>
      <c r="X571" s="124"/>
      <c r="AA571" s="124"/>
      <c r="AD571" s="124"/>
    </row>
    <row r="572" spans="15:30" ht="15.75" customHeight="1">
      <c r="O572" s="124"/>
      <c r="R572" s="124"/>
      <c r="U572" s="124"/>
      <c r="X572" s="124"/>
      <c r="AA572" s="124"/>
      <c r="AD572" s="124"/>
    </row>
    <row r="573" spans="15:30" ht="15.75" customHeight="1">
      <c r="O573" s="124"/>
      <c r="R573" s="124"/>
      <c r="U573" s="124"/>
      <c r="X573" s="124"/>
      <c r="AA573" s="124"/>
      <c r="AD573" s="124"/>
    </row>
    <row r="574" spans="15:30" ht="15.75" customHeight="1">
      <c r="O574" s="124"/>
      <c r="R574" s="124"/>
      <c r="U574" s="124"/>
      <c r="X574" s="124"/>
      <c r="AA574" s="124"/>
      <c r="AD574" s="124"/>
    </row>
    <row r="575" spans="15:30" ht="15.75" customHeight="1">
      <c r="O575" s="124"/>
      <c r="R575" s="124"/>
      <c r="U575" s="124"/>
      <c r="X575" s="124"/>
      <c r="AA575" s="124"/>
      <c r="AD575" s="124"/>
    </row>
    <row r="576" spans="15:30" ht="15.75" customHeight="1">
      <c r="O576" s="124"/>
      <c r="R576" s="124"/>
      <c r="U576" s="124"/>
      <c r="X576" s="124"/>
      <c r="AA576" s="124"/>
      <c r="AD576" s="124"/>
    </row>
    <row r="577" spans="15:30" ht="15.75" customHeight="1">
      <c r="O577" s="124"/>
      <c r="R577" s="124"/>
      <c r="U577" s="124"/>
      <c r="X577" s="124"/>
      <c r="AA577" s="124"/>
      <c r="AD577" s="124"/>
    </row>
    <row r="578" spans="15:30" ht="15.75" customHeight="1">
      <c r="O578" s="124"/>
      <c r="R578" s="124"/>
      <c r="U578" s="124"/>
      <c r="X578" s="124"/>
      <c r="AA578" s="124"/>
      <c r="AD578" s="124"/>
    </row>
    <row r="579" spans="15:30" ht="15.75" customHeight="1">
      <c r="O579" s="124"/>
      <c r="R579" s="124"/>
      <c r="U579" s="124"/>
      <c r="X579" s="124"/>
      <c r="AA579" s="124"/>
      <c r="AD579" s="124"/>
    </row>
    <row r="580" spans="15:30" ht="15.75" customHeight="1">
      <c r="O580" s="124"/>
      <c r="R580" s="124"/>
      <c r="U580" s="124"/>
      <c r="X580" s="124"/>
      <c r="AA580" s="124"/>
      <c r="AD580" s="124"/>
    </row>
    <row r="581" spans="15:30" ht="15.75" customHeight="1">
      <c r="O581" s="124"/>
      <c r="R581" s="124"/>
      <c r="U581" s="124"/>
      <c r="X581" s="124"/>
      <c r="AA581" s="124"/>
      <c r="AD581" s="124"/>
    </row>
    <row r="582" spans="15:30" ht="15.75" customHeight="1">
      <c r="O582" s="124"/>
      <c r="R582" s="124"/>
      <c r="U582" s="124"/>
      <c r="X582" s="124"/>
      <c r="AA582" s="124"/>
      <c r="AD582" s="124"/>
    </row>
    <row r="583" spans="15:30" ht="15.75" customHeight="1">
      <c r="O583" s="124"/>
      <c r="R583" s="124"/>
      <c r="U583" s="124"/>
      <c r="X583" s="124"/>
      <c r="AA583" s="124"/>
      <c r="AD583" s="124"/>
    </row>
    <row r="584" spans="15:30" ht="15.75" customHeight="1">
      <c r="O584" s="124"/>
      <c r="R584" s="124"/>
      <c r="U584" s="124"/>
      <c r="X584" s="124"/>
      <c r="AA584" s="124"/>
      <c r="AD584" s="124"/>
    </row>
    <row r="585" spans="15:30" ht="15.75" customHeight="1">
      <c r="O585" s="124"/>
      <c r="R585" s="124"/>
      <c r="U585" s="124"/>
      <c r="X585" s="124"/>
      <c r="AA585" s="124"/>
      <c r="AD585" s="124"/>
    </row>
    <row r="586" spans="15:30" ht="15.75" customHeight="1">
      <c r="O586" s="124"/>
      <c r="R586" s="124"/>
      <c r="U586" s="124"/>
      <c r="X586" s="124"/>
      <c r="AA586" s="124"/>
      <c r="AD586" s="124"/>
    </row>
    <row r="587" spans="15:30" ht="15.75" customHeight="1">
      <c r="O587" s="124"/>
      <c r="R587" s="124"/>
      <c r="U587" s="124"/>
      <c r="X587" s="124"/>
      <c r="AA587" s="124"/>
      <c r="AD587" s="124"/>
    </row>
    <row r="588" spans="15:30" ht="15.75" customHeight="1">
      <c r="O588" s="124"/>
      <c r="R588" s="124"/>
      <c r="U588" s="124"/>
      <c r="X588" s="124"/>
      <c r="AA588" s="124"/>
      <c r="AD588" s="124"/>
    </row>
    <row r="589" spans="15:30" ht="15.75" customHeight="1">
      <c r="O589" s="124"/>
      <c r="R589" s="124"/>
      <c r="U589" s="124"/>
      <c r="X589" s="124"/>
      <c r="AA589" s="124"/>
      <c r="AD589" s="124"/>
    </row>
    <row r="590" spans="15:30" ht="15.75" customHeight="1">
      <c r="O590" s="124"/>
      <c r="R590" s="124"/>
      <c r="U590" s="124"/>
      <c r="X590" s="124"/>
      <c r="AA590" s="124"/>
      <c r="AD590" s="124"/>
    </row>
    <row r="591" spans="15:30" ht="15.75" customHeight="1">
      <c r="O591" s="124"/>
      <c r="R591" s="124"/>
      <c r="U591" s="124"/>
      <c r="X591" s="124"/>
      <c r="AA591" s="124"/>
      <c r="AD591" s="124"/>
    </row>
    <row r="592" spans="15:30" ht="15.75" customHeight="1">
      <c r="O592" s="124"/>
      <c r="R592" s="124"/>
      <c r="U592" s="124"/>
      <c r="X592" s="124"/>
      <c r="AA592" s="124"/>
      <c r="AD592" s="124"/>
    </row>
    <row r="593" spans="15:30" ht="15.75" customHeight="1">
      <c r="O593" s="124"/>
      <c r="R593" s="124"/>
      <c r="U593" s="124"/>
      <c r="X593" s="124"/>
      <c r="AA593" s="124"/>
      <c r="AD593" s="124"/>
    </row>
    <row r="594" spans="15:30" ht="15.75" customHeight="1">
      <c r="O594" s="124"/>
      <c r="R594" s="124"/>
      <c r="U594" s="124"/>
      <c r="X594" s="124"/>
      <c r="AA594" s="124"/>
      <c r="AD594" s="124"/>
    </row>
    <row r="595" spans="15:30" ht="15.75" customHeight="1">
      <c r="O595" s="124"/>
      <c r="R595" s="124"/>
      <c r="U595" s="124"/>
      <c r="X595" s="124"/>
      <c r="AA595" s="124"/>
      <c r="AD595" s="124"/>
    </row>
    <row r="596" spans="15:30" ht="15.75" customHeight="1">
      <c r="O596" s="124"/>
      <c r="R596" s="124"/>
      <c r="U596" s="124"/>
      <c r="X596" s="124"/>
      <c r="AA596" s="124"/>
      <c r="AD596" s="124"/>
    </row>
    <row r="597" spans="15:30" ht="15.75" customHeight="1">
      <c r="O597" s="124"/>
      <c r="R597" s="124"/>
      <c r="U597" s="124"/>
      <c r="X597" s="124"/>
      <c r="AA597" s="124"/>
      <c r="AD597" s="124"/>
    </row>
    <row r="598" spans="15:30" ht="15.75" customHeight="1">
      <c r="O598" s="124"/>
      <c r="R598" s="124"/>
      <c r="U598" s="124"/>
      <c r="X598" s="124"/>
      <c r="AA598" s="124"/>
      <c r="AD598" s="124"/>
    </row>
    <row r="599" spans="15:30" ht="15.75" customHeight="1">
      <c r="O599" s="124"/>
      <c r="R599" s="124"/>
      <c r="U599" s="124"/>
      <c r="X599" s="124"/>
      <c r="AA599" s="124"/>
      <c r="AD599" s="124"/>
    </row>
    <row r="600" spans="15:30" ht="15.75" customHeight="1">
      <c r="O600" s="124"/>
      <c r="R600" s="124"/>
      <c r="U600" s="124"/>
      <c r="X600" s="124"/>
      <c r="AA600" s="124"/>
      <c r="AD600" s="124"/>
    </row>
    <row r="601" spans="15:30" ht="15.75" customHeight="1">
      <c r="O601" s="124"/>
      <c r="R601" s="124"/>
      <c r="U601" s="124"/>
      <c r="X601" s="124"/>
      <c r="AA601" s="124"/>
      <c r="AD601" s="124"/>
    </row>
    <row r="602" spans="15:30" ht="15.75" customHeight="1">
      <c r="O602" s="124"/>
      <c r="R602" s="124"/>
      <c r="U602" s="124"/>
      <c r="X602" s="124"/>
      <c r="AA602" s="124"/>
      <c r="AD602" s="124"/>
    </row>
    <row r="603" spans="15:30" ht="15.75" customHeight="1">
      <c r="O603" s="124"/>
      <c r="R603" s="124"/>
      <c r="U603" s="124"/>
      <c r="X603" s="124"/>
      <c r="AA603" s="124"/>
      <c r="AD603" s="124"/>
    </row>
    <row r="604" spans="15:30" ht="15.75" customHeight="1">
      <c r="O604" s="124"/>
      <c r="R604" s="124"/>
      <c r="U604" s="124"/>
      <c r="X604" s="124"/>
      <c r="AA604" s="124"/>
      <c r="AD604" s="124"/>
    </row>
    <row r="605" spans="15:30" ht="15.75" customHeight="1">
      <c r="O605" s="124"/>
      <c r="R605" s="124"/>
      <c r="U605" s="124"/>
      <c r="X605" s="124"/>
      <c r="AA605" s="124"/>
      <c r="AD605" s="124"/>
    </row>
    <row r="606" spans="15:30" ht="15.75" customHeight="1">
      <c r="O606" s="124"/>
      <c r="R606" s="124"/>
      <c r="U606" s="124"/>
      <c r="X606" s="124"/>
      <c r="AA606" s="124"/>
      <c r="AD606" s="124"/>
    </row>
    <row r="607" spans="15:30" ht="15.75" customHeight="1">
      <c r="O607" s="124"/>
      <c r="R607" s="124"/>
      <c r="U607" s="124"/>
      <c r="X607" s="124"/>
      <c r="AA607" s="124"/>
      <c r="AD607" s="124"/>
    </row>
    <row r="608" spans="15:30" ht="15.75" customHeight="1">
      <c r="O608" s="124"/>
      <c r="R608" s="124"/>
      <c r="U608" s="124"/>
      <c r="X608" s="124"/>
      <c r="AA608" s="124"/>
      <c r="AD608" s="124"/>
    </row>
    <row r="609" spans="15:30" ht="15.75" customHeight="1">
      <c r="O609" s="124"/>
      <c r="R609" s="124"/>
      <c r="U609" s="124"/>
      <c r="X609" s="124"/>
      <c r="AA609" s="124"/>
      <c r="AD609" s="124"/>
    </row>
    <row r="610" spans="15:30" ht="15.75" customHeight="1">
      <c r="O610" s="124"/>
      <c r="R610" s="124"/>
      <c r="U610" s="124"/>
      <c r="X610" s="124"/>
      <c r="AA610" s="124"/>
      <c r="AD610" s="124"/>
    </row>
    <row r="611" spans="15:30" ht="15.75" customHeight="1">
      <c r="O611" s="124"/>
      <c r="R611" s="124"/>
      <c r="U611" s="124"/>
      <c r="X611" s="124"/>
      <c r="AA611" s="124"/>
      <c r="AD611" s="124"/>
    </row>
    <row r="612" spans="15:30" ht="15.75" customHeight="1">
      <c r="O612" s="124"/>
      <c r="R612" s="124"/>
      <c r="U612" s="124"/>
      <c r="X612" s="124"/>
      <c r="AA612" s="124"/>
      <c r="AD612" s="124"/>
    </row>
    <row r="613" spans="15:30" ht="15.75" customHeight="1">
      <c r="O613" s="124"/>
      <c r="R613" s="124"/>
      <c r="U613" s="124"/>
      <c r="X613" s="124"/>
      <c r="AA613" s="124"/>
      <c r="AD613" s="124"/>
    </row>
    <row r="614" spans="15:30" ht="15.75" customHeight="1">
      <c r="O614" s="124"/>
      <c r="R614" s="124"/>
      <c r="U614" s="124"/>
      <c r="X614" s="124"/>
      <c r="AA614" s="124"/>
      <c r="AD614" s="124"/>
    </row>
    <row r="615" spans="15:30" ht="15.75" customHeight="1">
      <c r="O615" s="124"/>
      <c r="R615" s="124"/>
      <c r="U615" s="124"/>
      <c r="X615" s="124"/>
      <c r="AA615" s="124"/>
      <c r="AD615" s="124"/>
    </row>
    <row r="616" spans="15:30" ht="15.75" customHeight="1">
      <c r="O616" s="124"/>
      <c r="R616" s="124"/>
      <c r="U616" s="124"/>
      <c r="X616" s="124"/>
      <c r="AA616" s="124"/>
      <c r="AD616" s="124"/>
    </row>
    <row r="617" spans="15:30" ht="15.75" customHeight="1">
      <c r="O617" s="124"/>
      <c r="R617" s="124"/>
      <c r="U617" s="124"/>
      <c r="X617" s="124"/>
      <c r="AA617" s="124"/>
      <c r="AD617" s="124"/>
    </row>
    <row r="618" spans="15:30" ht="15.75" customHeight="1">
      <c r="O618" s="124"/>
      <c r="R618" s="124"/>
      <c r="U618" s="124"/>
      <c r="X618" s="124"/>
      <c r="AA618" s="124"/>
      <c r="AD618" s="124"/>
    </row>
    <row r="619" spans="15:30" ht="15.75" customHeight="1">
      <c r="O619" s="124"/>
      <c r="R619" s="124"/>
      <c r="U619" s="124"/>
      <c r="X619" s="124"/>
      <c r="AA619" s="124"/>
      <c r="AD619" s="124"/>
    </row>
    <row r="620" spans="15:30" ht="15.75" customHeight="1">
      <c r="O620" s="124"/>
      <c r="R620" s="124"/>
      <c r="U620" s="124"/>
      <c r="X620" s="124"/>
      <c r="AA620" s="124"/>
      <c r="AD620" s="124"/>
    </row>
    <row r="621" spans="15:30" ht="15.75" customHeight="1">
      <c r="O621" s="124"/>
      <c r="R621" s="124"/>
      <c r="U621" s="124"/>
      <c r="X621" s="124"/>
      <c r="AA621" s="124"/>
      <c r="AD621" s="124"/>
    </row>
    <row r="622" spans="15:30" ht="15.75" customHeight="1">
      <c r="O622" s="124"/>
      <c r="R622" s="124"/>
      <c r="U622" s="124"/>
      <c r="X622" s="124"/>
      <c r="AA622" s="124"/>
      <c r="AD622" s="124"/>
    </row>
    <row r="623" spans="15:30" ht="15.75" customHeight="1">
      <c r="O623" s="124"/>
      <c r="R623" s="124"/>
      <c r="U623" s="124"/>
      <c r="X623" s="124"/>
      <c r="AA623" s="124"/>
      <c r="AD623" s="124"/>
    </row>
    <row r="624" spans="15:30" ht="15.75" customHeight="1">
      <c r="O624" s="124"/>
      <c r="R624" s="124"/>
      <c r="U624" s="124"/>
      <c r="X624" s="124"/>
      <c r="AA624" s="124"/>
      <c r="AD624" s="124"/>
    </row>
    <row r="625" spans="15:30" ht="15.75" customHeight="1">
      <c r="O625" s="124"/>
      <c r="R625" s="124"/>
      <c r="U625" s="124"/>
      <c r="X625" s="124"/>
      <c r="AA625" s="124"/>
      <c r="AD625" s="124"/>
    </row>
    <row r="626" spans="15:30" ht="15.75" customHeight="1">
      <c r="O626" s="124"/>
      <c r="R626" s="124"/>
      <c r="U626" s="124"/>
      <c r="X626" s="124"/>
      <c r="AA626" s="124"/>
      <c r="AD626" s="124"/>
    </row>
    <row r="627" spans="15:30" ht="15.75" customHeight="1">
      <c r="O627" s="124"/>
      <c r="R627" s="124"/>
      <c r="U627" s="124"/>
      <c r="X627" s="124"/>
      <c r="AA627" s="124"/>
      <c r="AD627" s="124"/>
    </row>
    <row r="628" spans="15:30" ht="15.75" customHeight="1">
      <c r="O628" s="124"/>
      <c r="R628" s="124"/>
      <c r="U628" s="124"/>
      <c r="X628" s="124"/>
      <c r="AA628" s="124"/>
      <c r="AD628" s="124"/>
    </row>
    <row r="629" spans="15:30" ht="15.75" customHeight="1">
      <c r="O629" s="124"/>
      <c r="R629" s="124"/>
      <c r="U629" s="124"/>
      <c r="X629" s="124"/>
      <c r="AA629" s="124"/>
      <c r="AD629" s="124"/>
    </row>
    <row r="630" spans="15:30" ht="15.75" customHeight="1">
      <c r="O630" s="124"/>
      <c r="R630" s="124"/>
      <c r="U630" s="124"/>
      <c r="X630" s="124"/>
      <c r="AA630" s="124"/>
      <c r="AD630" s="124"/>
    </row>
    <row r="631" spans="15:30" ht="15.75" customHeight="1">
      <c r="O631" s="124"/>
      <c r="R631" s="124"/>
      <c r="U631" s="124"/>
      <c r="X631" s="124"/>
      <c r="AA631" s="124"/>
      <c r="AD631" s="124"/>
    </row>
    <row r="632" spans="15:30" ht="15.75" customHeight="1">
      <c r="O632" s="124"/>
      <c r="R632" s="124"/>
      <c r="U632" s="124"/>
      <c r="X632" s="124"/>
      <c r="AA632" s="124"/>
      <c r="AD632" s="124"/>
    </row>
    <row r="633" spans="15:30" ht="15.75" customHeight="1">
      <c r="O633" s="124"/>
      <c r="R633" s="124"/>
      <c r="U633" s="124"/>
      <c r="X633" s="124"/>
      <c r="AA633" s="124"/>
      <c r="AD633" s="124"/>
    </row>
    <row r="634" spans="15:30" ht="15.75" customHeight="1">
      <c r="O634" s="124"/>
      <c r="R634" s="124"/>
      <c r="U634" s="124"/>
      <c r="X634" s="124"/>
      <c r="AA634" s="124"/>
      <c r="AD634" s="124"/>
    </row>
    <row r="635" spans="15:30" ht="15.75" customHeight="1">
      <c r="O635" s="124"/>
      <c r="R635" s="124"/>
      <c r="U635" s="124"/>
      <c r="X635" s="124"/>
      <c r="AA635" s="124"/>
      <c r="AD635" s="124"/>
    </row>
    <row r="636" spans="15:30" ht="15.75" customHeight="1">
      <c r="O636" s="124"/>
      <c r="R636" s="124"/>
      <c r="U636" s="124"/>
      <c r="X636" s="124"/>
      <c r="AA636" s="124"/>
      <c r="AD636" s="124"/>
    </row>
    <row r="637" spans="15:30" ht="15.75" customHeight="1">
      <c r="O637" s="124"/>
      <c r="R637" s="124"/>
      <c r="U637" s="124"/>
      <c r="X637" s="124"/>
      <c r="AA637" s="124"/>
      <c r="AD637" s="124"/>
    </row>
    <row r="638" spans="15:30" ht="15.75" customHeight="1">
      <c r="O638" s="124"/>
      <c r="R638" s="124"/>
      <c r="U638" s="124"/>
      <c r="X638" s="124"/>
      <c r="AA638" s="124"/>
      <c r="AD638" s="124"/>
    </row>
    <row r="639" spans="15:30" ht="15.75" customHeight="1">
      <c r="O639" s="124"/>
      <c r="R639" s="124"/>
      <c r="U639" s="124"/>
      <c r="X639" s="124"/>
      <c r="AA639" s="124"/>
      <c r="AD639" s="124"/>
    </row>
    <row r="640" spans="15:30" ht="15.75" customHeight="1">
      <c r="O640" s="124"/>
      <c r="R640" s="124"/>
      <c r="U640" s="124"/>
      <c r="X640" s="124"/>
      <c r="AA640" s="124"/>
      <c r="AD640" s="124"/>
    </row>
    <row r="641" spans="15:30" ht="15.75" customHeight="1">
      <c r="O641" s="124"/>
      <c r="R641" s="124"/>
      <c r="U641" s="124"/>
      <c r="X641" s="124"/>
      <c r="AA641" s="124"/>
      <c r="AD641" s="124"/>
    </row>
    <row r="642" spans="15:30" ht="15.75" customHeight="1">
      <c r="O642" s="124"/>
      <c r="R642" s="124"/>
      <c r="U642" s="124"/>
      <c r="X642" s="124"/>
      <c r="AA642" s="124"/>
      <c r="AD642" s="124"/>
    </row>
    <row r="643" spans="15:30" ht="15.75" customHeight="1">
      <c r="O643" s="124"/>
      <c r="R643" s="124"/>
      <c r="U643" s="124"/>
      <c r="X643" s="124"/>
      <c r="AA643" s="124"/>
      <c r="AD643" s="124"/>
    </row>
    <row r="644" spans="15:30" ht="15.75" customHeight="1">
      <c r="O644" s="124"/>
      <c r="R644" s="124"/>
      <c r="U644" s="124"/>
      <c r="X644" s="124"/>
      <c r="AA644" s="124"/>
      <c r="AD644" s="124"/>
    </row>
    <row r="645" spans="15:30" ht="15.75" customHeight="1">
      <c r="O645" s="124"/>
      <c r="R645" s="124"/>
      <c r="U645" s="124"/>
      <c r="X645" s="124"/>
      <c r="AA645" s="124"/>
      <c r="AD645" s="124"/>
    </row>
    <row r="646" spans="15:30" ht="15.75" customHeight="1">
      <c r="O646" s="124"/>
      <c r="R646" s="124"/>
      <c r="U646" s="124"/>
      <c r="X646" s="124"/>
      <c r="AA646" s="124"/>
      <c r="AD646" s="124"/>
    </row>
    <row r="647" spans="15:30" ht="15.75" customHeight="1">
      <c r="O647" s="124"/>
      <c r="R647" s="124"/>
      <c r="U647" s="124"/>
      <c r="X647" s="124"/>
      <c r="AA647" s="124"/>
      <c r="AD647" s="124"/>
    </row>
    <row r="648" spans="15:30" ht="15.75" customHeight="1">
      <c r="O648" s="124"/>
      <c r="R648" s="124"/>
      <c r="U648" s="124"/>
      <c r="X648" s="124"/>
      <c r="AA648" s="124"/>
      <c r="AD648" s="124"/>
    </row>
    <row r="649" spans="15:30" ht="15.75" customHeight="1">
      <c r="O649" s="124"/>
      <c r="R649" s="124"/>
      <c r="U649" s="124"/>
      <c r="X649" s="124"/>
      <c r="AA649" s="124"/>
      <c r="AD649" s="124"/>
    </row>
    <row r="650" spans="15:30" ht="15.75" customHeight="1">
      <c r="O650" s="124"/>
      <c r="R650" s="124"/>
      <c r="U650" s="124"/>
      <c r="X650" s="124"/>
      <c r="AA650" s="124"/>
      <c r="AD650" s="124"/>
    </row>
    <row r="651" spans="15:30" ht="15.75" customHeight="1">
      <c r="O651" s="124"/>
      <c r="R651" s="124"/>
      <c r="U651" s="124"/>
      <c r="X651" s="124"/>
      <c r="AA651" s="124"/>
      <c r="AD651" s="124"/>
    </row>
    <row r="652" spans="15:30" ht="15.75" customHeight="1">
      <c r="O652" s="124"/>
      <c r="R652" s="124"/>
      <c r="U652" s="124"/>
      <c r="X652" s="124"/>
      <c r="AA652" s="124"/>
      <c r="AD652" s="124"/>
    </row>
    <row r="653" spans="15:30" ht="15.75" customHeight="1">
      <c r="O653" s="124"/>
      <c r="R653" s="124"/>
      <c r="U653" s="124"/>
      <c r="X653" s="124"/>
      <c r="AA653" s="124"/>
      <c r="AD653" s="124"/>
    </row>
    <row r="654" spans="15:30" ht="15.75" customHeight="1">
      <c r="O654" s="124"/>
      <c r="R654" s="124"/>
      <c r="U654" s="124"/>
      <c r="X654" s="124"/>
      <c r="AA654" s="124"/>
      <c r="AD654" s="124"/>
    </row>
    <row r="655" spans="15:30" ht="15.75" customHeight="1">
      <c r="O655" s="124"/>
      <c r="R655" s="124"/>
      <c r="U655" s="124"/>
      <c r="X655" s="124"/>
      <c r="AA655" s="124"/>
      <c r="AD655" s="124"/>
    </row>
    <row r="656" spans="15:30" ht="15.75" customHeight="1">
      <c r="O656" s="124"/>
      <c r="R656" s="124"/>
      <c r="U656" s="124"/>
      <c r="X656" s="124"/>
      <c r="AA656" s="124"/>
      <c r="AD656" s="124"/>
    </row>
    <row r="657" spans="15:30" ht="15.75" customHeight="1">
      <c r="O657" s="124"/>
      <c r="R657" s="124"/>
      <c r="U657" s="124"/>
      <c r="X657" s="124"/>
      <c r="AA657" s="124"/>
      <c r="AD657" s="124"/>
    </row>
    <row r="658" spans="15:30" ht="15.75" customHeight="1">
      <c r="O658" s="124"/>
      <c r="R658" s="124"/>
      <c r="U658" s="124"/>
      <c r="X658" s="124"/>
      <c r="AA658" s="124"/>
      <c r="AD658" s="124"/>
    </row>
    <row r="659" spans="15:30" ht="15.75" customHeight="1">
      <c r="O659" s="124"/>
      <c r="R659" s="124"/>
      <c r="U659" s="124"/>
      <c r="X659" s="124"/>
      <c r="AA659" s="124"/>
      <c r="AD659" s="124"/>
    </row>
    <row r="660" spans="15:30" ht="15.75" customHeight="1">
      <c r="O660" s="124"/>
      <c r="R660" s="124"/>
      <c r="U660" s="124"/>
      <c r="X660" s="124"/>
      <c r="AA660" s="124"/>
      <c r="AD660" s="124"/>
    </row>
    <row r="661" spans="15:30" ht="15.75" customHeight="1">
      <c r="O661" s="124"/>
      <c r="R661" s="124"/>
      <c r="U661" s="124"/>
      <c r="X661" s="124"/>
      <c r="AA661" s="124"/>
      <c r="AD661" s="124"/>
    </row>
    <row r="662" spans="15:30" ht="15.75" customHeight="1">
      <c r="O662" s="124"/>
      <c r="R662" s="124"/>
      <c r="U662" s="124"/>
      <c r="X662" s="124"/>
      <c r="AA662" s="124"/>
      <c r="AD662" s="124"/>
    </row>
    <row r="663" spans="15:30" ht="15.75" customHeight="1">
      <c r="O663" s="124"/>
      <c r="R663" s="124"/>
      <c r="U663" s="124"/>
      <c r="X663" s="124"/>
      <c r="AA663" s="124"/>
      <c r="AD663" s="124"/>
    </row>
    <row r="664" spans="15:30" ht="15.75" customHeight="1">
      <c r="O664" s="124"/>
      <c r="R664" s="124"/>
      <c r="U664" s="124"/>
      <c r="X664" s="124"/>
      <c r="AA664" s="124"/>
      <c r="AD664" s="124"/>
    </row>
    <row r="665" spans="15:30" ht="15.75" customHeight="1">
      <c r="O665" s="124"/>
      <c r="R665" s="124"/>
      <c r="U665" s="124"/>
      <c r="X665" s="124"/>
      <c r="AA665" s="124"/>
      <c r="AD665" s="124"/>
    </row>
    <row r="666" spans="15:30" ht="15.75" customHeight="1">
      <c r="O666" s="124"/>
      <c r="R666" s="124"/>
      <c r="U666" s="124"/>
      <c r="X666" s="124"/>
      <c r="AA666" s="124"/>
      <c r="AD666" s="124"/>
    </row>
    <row r="667" spans="15:30" ht="15.75" customHeight="1">
      <c r="O667" s="124"/>
      <c r="R667" s="124"/>
      <c r="U667" s="124"/>
      <c r="X667" s="124"/>
      <c r="AA667" s="124"/>
      <c r="AD667" s="124"/>
    </row>
    <row r="668" spans="15:30" ht="15.75" customHeight="1">
      <c r="O668" s="124"/>
      <c r="R668" s="124"/>
      <c r="U668" s="124"/>
      <c r="X668" s="124"/>
      <c r="AA668" s="124"/>
      <c r="AD668" s="124"/>
    </row>
    <row r="669" spans="15:30" ht="15.75" customHeight="1">
      <c r="O669" s="124"/>
      <c r="R669" s="124"/>
      <c r="U669" s="124"/>
      <c r="X669" s="124"/>
      <c r="AA669" s="124"/>
      <c r="AD669" s="124"/>
    </row>
    <row r="670" spans="15:30" ht="15.75" customHeight="1">
      <c r="O670" s="124"/>
      <c r="R670" s="124"/>
      <c r="U670" s="124"/>
      <c r="X670" s="124"/>
      <c r="AA670" s="124"/>
      <c r="AD670" s="124"/>
    </row>
    <row r="671" spans="15:30" ht="15.75" customHeight="1">
      <c r="O671" s="124"/>
      <c r="R671" s="124"/>
      <c r="U671" s="124"/>
      <c r="X671" s="124"/>
      <c r="AA671" s="124"/>
      <c r="AD671" s="124"/>
    </row>
    <row r="672" spans="15:30" ht="15.75" customHeight="1">
      <c r="O672" s="124"/>
      <c r="R672" s="124"/>
      <c r="U672" s="124"/>
      <c r="X672" s="124"/>
      <c r="AA672" s="124"/>
      <c r="AD672" s="124"/>
    </row>
    <row r="673" spans="15:30" ht="15.75" customHeight="1">
      <c r="O673" s="124"/>
      <c r="R673" s="124"/>
      <c r="U673" s="124"/>
      <c r="X673" s="124"/>
      <c r="AA673" s="124"/>
      <c r="AD673" s="124"/>
    </row>
    <row r="674" spans="15:30" ht="15.75" customHeight="1">
      <c r="O674" s="124"/>
      <c r="R674" s="124"/>
      <c r="U674" s="124"/>
      <c r="X674" s="124"/>
      <c r="AA674" s="124"/>
      <c r="AD674" s="124"/>
    </row>
    <row r="675" spans="15:30" ht="15.75" customHeight="1">
      <c r="O675" s="124"/>
      <c r="R675" s="124"/>
      <c r="U675" s="124"/>
      <c r="X675" s="124"/>
      <c r="AA675" s="124"/>
      <c r="AD675" s="124"/>
    </row>
    <row r="676" spans="15:30" ht="15.75" customHeight="1">
      <c r="O676" s="124"/>
      <c r="R676" s="124"/>
      <c r="U676" s="124"/>
      <c r="X676" s="124"/>
      <c r="AA676" s="124"/>
      <c r="AD676" s="124"/>
    </row>
    <row r="677" spans="15:30" ht="15.75" customHeight="1">
      <c r="O677" s="124"/>
      <c r="R677" s="124"/>
      <c r="U677" s="124"/>
      <c r="X677" s="124"/>
      <c r="AA677" s="124"/>
      <c r="AD677" s="124"/>
    </row>
    <row r="678" spans="15:30" ht="15.75" customHeight="1">
      <c r="O678" s="124"/>
      <c r="R678" s="124"/>
      <c r="U678" s="124"/>
      <c r="X678" s="124"/>
      <c r="AA678" s="124"/>
      <c r="AD678" s="124"/>
    </row>
    <row r="679" spans="15:30" ht="15.75" customHeight="1">
      <c r="O679" s="124"/>
      <c r="R679" s="124"/>
      <c r="U679" s="124"/>
      <c r="X679" s="124"/>
      <c r="AA679" s="124"/>
      <c r="AD679" s="124"/>
    </row>
    <row r="680" spans="15:30" ht="15.75" customHeight="1">
      <c r="O680" s="124"/>
      <c r="R680" s="124"/>
      <c r="U680" s="124"/>
      <c r="X680" s="124"/>
      <c r="AA680" s="124"/>
      <c r="AD680" s="124"/>
    </row>
    <row r="681" spans="15:30" ht="15.75" customHeight="1">
      <c r="O681" s="124"/>
      <c r="R681" s="124"/>
      <c r="U681" s="124"/>
      <c r="X681" s="124"/>
      <c r="AA681" s="124"/>
      <c r="AD681" s="124"/>
    </row>
    <row r="682" spans="15:30" ht="15.75" customHeight="1">
      <c r="O682" s="124"/>
      <c r="R682" s="124"/>
      <c r="U682" s="124"/>
      <c r="X682" s="124"/>
      <c r="AA682" s="124"/>
      <c r="AD682" s="124"/>
    </row>
    <row r="683" spans="15:30" ht="15.75" customHeight="1">
      <c r="O683" s="124"/>
      <c r="R683" s="124"/>
      <c r="U683" s="124"/>
      <c r="X683" s="124"/>
      <c r="AA683" s="124"/>
      <c r="AD683" s="124"/>
    </row>
    <row r="684" spans="15:30" ht="15.75" customHeight="1">
      <c r="O684" s="124"/>
      <c r="R684" s="124"/>
      <c r="U684" s="124"/>
      <c r="X684" s="124"/>
      <c r="AA684" s="124"/>
      <c r="AD684" s="124"/>
    </row>
    <row r="685" spans="15:30" ht="15.75" customHeight="1">
      <c r="O685" s="124"/>
      <c r="R685" s="124"/>
      <c r="U685" s="124"/>
      <c r="X685" s="124"/>
      <c r="AA685" s="124"/>
      <c r="AD685" s="124"/>
    </row>
    <row r="686" spans="15:30" ht="15.75" customHeight="1">
      <c r="O686" s="124"/>
      <c r="R686" s="124"/>
      <c r="U686" s="124"/>
      <c r="X686" s="124"/>
      <c r="AA686" s="124"/>
      <c r="AD686" s="124"/>
    </row>
    <row r="687" spans="15:30" ht="15.75" customHeight="1">
      <c r="O687" s="124"/>
      <c r="R687" s="124"/>
      <c r="U687" s="124"/>
      <c r="X687" s="124"/>
      <c r="AA687" s="124"/>
      <c r="AD687" s="124"/>
    </row>
    <row r="688" spans="15:30" ht="15.75" customHeight="1">
      <c r="O688" s="124"/>
      <c r="R688" s="124"/>
      <c r="U688" s="124"/>
      <c r="X688" s="124"/>
      <c r="AA688" s="124"/>
      <c r="AD688" s="124"/>
    </row>
    <row r="689" spans="15:30" ht="15.75" customHeight="1">
      <c r="O689" s="124"/>
      <c r="R689" s="124"/>
      <c r="U689" s="124"/>
      <c r="X689" s="124"/>
      <c r="AA689" s="124"/>
      <c r="AD689" s="124"/>
    </row>
    <row r="690" spans="15:30" ht="15.75" customHeight="1">
      <c r="O690" s="124"/>
      <c r="R690" s="124"/>
      <c r="U690" s="124"/>
      <c r="X690" s="124"/>
      <c r="AA690" s="124"/>
      <c r="AD690" s="124"/>
    </row>
    <row r="691" spans="15:30" ht="15.75" customHeight="1">
      <c r="O691" s="124"/>
      <c r="R691" s="124"/>
      <c r="U691" s="124"/>
      <c r="X691" s="124"/>
      <c r="AA691" s="124"/>
      <c r="AD691" s="124"/>
    </row>
    <row r="692" spans="15:30" ht="15.75" customHeight="1">
      <c r="O692" s="124"/>
      <c r="R692" s="124"/>
      <c r="U692" s="124"/>
      <c r="X692" s="124"/>
      <c r="AA692" s="124"/>
      <c r="AD692" s="124"/>
    </row>
    <row r="693" spans="15:30" ht="15.75" customHeight="1">
      <c r="O693" s="124"/>
      <c r="R693" s="124"/>
      <c r="U693" s="124"/>
      <c r="X693" s="124"/>
      <c r="AA693" s="124"/>
      <c r="AD693" s="124"/>
    </row>
    <row r="694" spans="15:30" ht="15.75" customHeight="1">
      <c r="O694" s="124"/>
      <c r="R694" s="124"/>
      <c r="U694" s="124"/>
      <c r="X694" s="124"/>
      <c r="AA694" s="124"/>
      <c r="AD694" s="124"/>
    </row>
    <row r="695" spans="15:30" ht="15.75" customHeight="1">
      <c r="O695" s="124"/>
      <c r="R695" s="124"/>
      <c r="U695" s="124"/>
      <c r="X695" s="124"/>
      <c r="AA695" s="124"/>
      <c r="AD695" s="124"/>
    </row>
    <row r="696" spans="15:30" ht="15.75" customHeight="1">
      <c r="O696" s="124"/>
      <c r="R696" s="124"/>
      <c r="U696" s="124"/>
      <c r="X696" s="124"/>
      <c r="AA696" s="124"/>
      <c r="AD696" s="124"/>
    </row>
    <row r="697" spans="15:30" ht="15.75" customHeight="1">
      <c r="O697" s="124"/>
      <c r="R697" s="124"/>
      <c r="U697" s="124"/>
      <c r="X697" s="124"/>
      <c r="AA697" s="124"/>
      <c r="AD697" s="124"/>
    </row>
    <row r="698" spans="15:30" ht="15.75" customHeight="1">
      <c r="O698" s="124"/>
      <c r="R698" s="124"/>
      <c r="U698" s="124"/>
      <c r="X698" s="124"/>
      <c r="AA698" s="124"/>
      <c r="AD698" s="124"/>
    </row>
    <row r="699" spans="15:30" ht="15.75" customHeight="1">
      <c r="O699" s="124"/>
      <c r="R699" s="124"/>
      <c r="U699" s="124"/>
      <c r="X699" s="124"/>
      <c r="AA699" s="124"/>
      <c r="AD699" s="124"/>
    </row>
    <row r="700" spans="15:30" ht="15.75" customHeight="1">
      <c r="O700" s="124"/>
      <c r="R700" s="124"/>
      <c r="U700" s="124"/>
      <c r="X700" s="124"/>
      <c r="AA700" s="124"/>
      <c r="AD700" s="124"/>
    </row>
    <row r="701" spans="15:30" ht="15.75" customHeight="1">
      <c r="O701" s="124"/>
      <c r="R701" s="124"/>
      <c r="U701" s="124"/>
      <c r="X701" s="124"/>
      <c r="AA701" s="124"/>
      <c r="AD701" s="124"/>
    </row>
    <row r="702" spans="15:30" ht="15.75" customHeight="1">
      <c r="O702" s="124"/>
      <c r="R702" s="124"/>
      <c r="U702" s="124"/>
      <c r="X702" s="124"/>
      <c r="AA702" s="124"/>
      <c r="AD702" s="124"/>
    </row>
    <row r="703" spans="15:30" ht="15.75" customHeight="1">
      <c r="O703" s="124"/>
      <c r="R703" s="124"/>
      <c r="U703" s="124"/>
      <c r="X703" s="124"/>
      <c r="AA703" s="124"/>
      <c r="AD703" s="124"/>
    </row>
    <row r="704" spans="15:30" ht="15.75" customHeight="1">
      <c r="O704" s="124"/>
      <c r="R704" s="124"/>
      <c r="U704" s="124"/>
      <c r="X704" s="124"/>
      <c r="AA704" s="124"/>
      <c r="AD704" s="124"/>
    </row>
    <row r="705" spans="15:30" ht="15.75" customHeight="1">
      <c r="O705" s="124"/>
      <c r="R705" s="124"/>
      <c r="U705" s="124"/>
      <c r="X705" s="124"/>
      <c r="AA705" s="124"/>
      <c r="AD705" s="124"/>
    </row>
    <row r="706" spans="15:30" ht="15.75" customHeight="1">
      <c r="O706" s="124"/>
      <c r="R706" s="124"/>
      <c r="U706" s="124"/>
      <c r="X706" s="124"/>
      <c r="AA706" s="124"/>
      <c r="AD706" s="124"/>
    </row>
    <row r="707" spans="15:30" ht="15.75" customHeight="1">
      <c r="O707" s="124"/>
      <c r="R707" s="124"/>
      <c r="U707" s="124"/>
      <c r="X707" s="124"/>
      <c r="AA707" s="124"/>
      <c r="AD707" s="124"/>
    </row>
    <row r="708" spans="15:30" ht="15.75" customHeight="1">
      <c r="O708" s="124"/>
      <c r="R708" s="124"/>
      <c r="U708" s="124"/>
      <c r="X708" s="124"/>
      <c r="AA708" s="124"/>
      <c r="AD708" s="124"/>
    </row>
    <row r="709" spans="15:30" ht="15.75" customHeight="1">
      <c r="O709" s="124"/>
      <c r="R709" s="124"/>
      <c r="U709" s="124"/>
      <c r="X709" s="124"/>
      <c r="AA709" s="124"/>
      <c r="AD709" s="124"/>
    </row>
    <row r="710" spans="15:30" ht="15.75" customHeight="1">
      <c r="O710" s="124"/>
      <c r="R710" s="124"/>
      <c r="U710" s="124"/>
      <c r="X710" s="124"/>
      <c r="AA710" s="124"/>
      <c r="AD710" s="124"/>
    </row>
    <row r="711" spans="15:30" ht="15.75" customHeight="1">
      <c r="O711" s="124"/>
      <c r="R711" s="124"/>
      <c r="U711" s="124"/>
      <c r="X711" s="124"/>
      <c r="AA711" s="124"/>
      <c r="AD711" s="124"/>
    </row>
    <row r="712" spans="15:30" ht="15.75" customHeight="1">
      <c r="O712" s="124"/>
      <c r="R712" s="124"/>
      <c r="U712" s="124"/>
      <c r="X712" s="124"/>
      <c r="AA712" s="124"/>
      <c r="AD712" s="124"/>
    </row>
    <row r="713" spans="15:30" ht="15.75" customHeight="1">
      <c r="O713" s="124"/>
      <c r="R713" s="124"/>
      <c r="U713" s="124"/>
      <c r="X713" s="124"/>
      <c r="AA713" s="124"/>
      <c r="AD713" s="124"/>
    </row>
    <row r="714" spans="15:30" ht="15.75" customHeight="1">
      <c r="O714" s="124"/>
      <c r="R714" s="124"/>
      <c r="U714" s="124"/>
      <c r="X714" s="124"/>
      <c r="AA714" s="124"/>
      <c r="AD714" s="124"/>
    </row>
    <row r="715" spans="15:30" ht="15.75" customHeight="1">
      <c r="O715" s="124"/>
      <c r="R715" s="124"/>
      <c r="U715" s="124"/>
      <c r="X715" s="124"/>
      <c r="AA715" s="124"/>
      <c r="AD715" s="124"/>
    </row>
    <row r="716" spans="15:30" ht="15.75" customHeight="1">
      <c r="O716" s="124"/>
      <c r="R716" s="124"/>
      <c r="U716" s="124"/>
      <c r="X716" s="124"/>
      <c r="AA716" s="124"/>
      <c r="AD716" s="124"/>
    </row>
    <row r="717" spans="15:30" ht="15.75" customHeight="1">
      <c r="O717" s="124"/>
      <c r="R717" s="124"/>
      <c r="U717" s="124"/>
      <c r="X717" s="124"/>
      <c r="AA717" s="124"/>
      <c r="AD717" s="124"/>
    </row>
    <row r="718" spans="15:30" ht="15.75" customHeight="1">
      <c r="O718" s="124"/>
      <c r="R718" s="124"/>
      <c r="U718" s="124"/>
      <c r="X718" s="124"/>
      <c r="AA718" s="124"/>
      <c r="AD718" s="124"/>
    </row>
    <row r="719" spans="15:30" ht="15.75" customHeight="1">
      <c r="O719" s="124"/>
      <c r="R719" s="124"/>
      <c r="U719" s="124"/>
      <c r="X719" s="124"/>
      <c r="AA719" s="124"/>
      <c r="AD719" s="124"/>
    </row>
    <row r="720" spans="15:30" ht="15.75" customHeight="1">
      <c r="O720" s="124"/>
      <c r="R720" s="124"/>
      <c r="U720" s="124"/>
      <c r="X720" s="124"/>
      <c r="AA720" s="124"/>
      <c r="AD720" s="124"/>
    </row>
    <row r="721" spans="15:30" ht="15.75" customHeight="1">
      <c r="O721" s="124"/>
      <c r="R721" s="124"/>
      <c r="U721" s="124"/>
      <c r="X721" s="124"/>
      <c r="AA721" s="124"/>
      <c r="AD721" s="124"/>
    </row>
    <row r="722" spans="15:30" ht="15.75" customHeight="1">
      <c r="O722" s="124"/>
      <c r="R722" s="124"/>
      <c r="U722" s="124"/>
      <c r="X722" s="124"/>
      <c r="AA722" s="124"/>
      <c r="AD722" s="124"/>
    </row>
    <row r="723" spans="15:30" ht="15.75" customHeight="1">
      <c r="O723" s="124"/>
      <c r="R723" s="124"/>
      <c r="U723" s="124"/>
      <c r="X723" s="124"/>
      <c r="AA723" s="124"/>
      <c r="AD723" s="124"/>
    </row>
    <row r="724" spans="15:30" ht="15.75" customHeight="1">
      <c r="O724" s="124"/>
      <c r="R724" s="124"/>
      <c r="U724" s="124"/>
      <c r="X724" s="124"/>
      <c r="AA724" s="124"/>
      <c r="AD724" s="124"/>
    </row>
    <row r="725" spans="15:30" ht="15.75" customHeight="1">
      <c r="O725" s="124"/>
      <c r="R725" s="124"/>
      <c r="U725" s="124"/>
      <c r="X725" s="124"/>
      <c r="AA725" s="124"/>
      <c r="AD725" s="124"/>
    </row>
    <row r="726" spans="15:30" ht="15.75" customHeight="1">
      <c r="O726" s="124"/>
      <c r="R726" s="124"/>
      <c r="U726" s="124"/>
      <c r="X726" s="124"/>
      <c r="AA726" s="124"/>
      <c r="AD726" s="124"/>
    </row>
    <row r="727" spans="15:30" ht="15.75" customHeight="1">
      <c r="O727" s="124"/>
      <c r="R727" s="124"/>
      <c r="U727" s="124"/>
      <c r="X727" s="124"/>
      <c r="AA727" s="124"/>
      <c r="AD727" s="124"/>
    </row>
    <row r="728" spans="15:30" ht="15.75" customHeight="1">
      <c r="O728" s="124"/>
      <c r="R728" s="124"/>
      <c r="U728" s="124"/>
      <c r="X728" s="124"/>
      <c r="AA728" s="124"/>
      <c r="AD728" s="124"/>
    </row>
    <row r="729" spans="15:30" ht="15.75" customHeight="1">
      <c r="O729" s="124"/>
      <c r="R729" s="124"/>
      <c r="U729" s="124"/>
      <c r="X729" s="124"/>
      <c r="AA729" s="124"/>
      <c r="AD729" s="124"/>
    </row>
    <row r="730" spans="15:30" ht="15.75" customHeight="1">
      <c r="O730" s="124"/>
      <c r="R730" s="124"/>
      <c r="U730" s="124"/>
      <c r="X730" s="124"/>
      <c r="AA730" s="124"/>
      <c r="AD730" s="124"/>
    </row>
    <row r="731" spans="15:30" ht="15.75" customHeight="1">
      <c r="O731" s="124"/>
      <c r="R731" s="124"/>
      <c r="U731" s="124"/>
      <c r="X731" s="124"/>
      <c r="AA731" s="124"/>
      <c r="AD731" s="124"/>
    </row>
    <row r="732" spans="15:30" ht="15.75" customHeight="1">
      <c r="O732" s="124"/>
      <c r="R732" s="124"/>
      <c r="U732" s="124"/>
      <c r="X732" s="124"/>
      <c r="AA732" s="124"/>
      <c r="AD732" s="124"/>
    </row>
    <row r="733" spans="15:30" ht="15.75" customHeight="1">
      <c r="O733" s="124"/>
      <c r="R733" s="124"/>
      <c r="U733" s="124"/>
      <c r="X733" s="124"/>
      <c r="AA733" s="124"/>
      <c r="AD733" s="124"/>
    </row>
    <row r="734" spans="15:30" ht="15.75" customHeight="1">
      <c r="O734" s="124"/>
      <c r="R734" s="124"/>
      <c r="U734" s="124"/>
      <c r="X734" s="124"/>
      <c r="AA734" s="124"/>
      <c r="AD734" s="124"/>
    </row>
    <row r="735" spans="15:30" ht="15.75" customHeight="1">
      <c r="O735" s="124"/>
      <c r="R735" s="124"/>
      <c r="U735" s="124"/>
      <c r="X735" s="124"/>
      <c r="AA735" s="124"/>
      <c r="AD735" s="124"/>
    </row>
    <row r="736" spans="15:30" ht="15.75" customHeight="1">
      <c r="O736" s="124"/>
      <c r="R736" s="124"/>
      <c r="U736" s="124"/>
      <c r="X736" s="124"/>
      <c r="AA736" s="124"/>
      <c r="AD736" s="124"/>
    </row>
    <row r="737" spans="15:30" ht="15.75" customHeight="1">
      <c r="O737" s="124"/>
      <c r="R737" s="124"/>
      <c r="U737" s="124"/>
      <c r="X737" s="124"/>
      <c r="AA737" s="124"/>
      <c r="AD737" s="124"/>
    </row>
    <row r="738" spans="15:30" ht="15.75" customHeight="1">
      <c r="O738" s="124"/>
      <c r="R738" s="124"/>
      <c r="U738" s="124"/>
      <c r="X738" s="124"/>
      <c r="AA738" s="124"/>
      <c r="AD738" s="124"/>
    </row>
    <row r="739" spans="15:30" ht="15.75" customHeight="1">
      <c r="O739" s="124"/>
      <c r="R739" s="124"/>
      <c r="U739" s="124"/>
      <c r="X739" s="124"/>
      <c r="AA739" s="124"/>
      <c r="AD739" s="124"/>
    </row>
    <row r="740" spans="15:30" ht="15.75" customHeight="1">
      <c r="O740" s="124"/>
      <c r="R740" s="124"/>
      <c r="U740" s="124"/>
      <c r="X740" s="124"/>
      <c r="AA740" s="124"/>
      <c r="AD740" s="124"/>
    </row>
    <row r="741" spans="15:30" ht="15.75" customHeight="1">
      <c r="O741" s="124"/>
      <c r="R741" s="124"/>
      <c r="U741" s="124"/>
      <c r="X741" s="124"/>
      <c r="AA741" s="124"/>
      <c r="AD741" s="124"/>
    </row>
    <row r="742" spans="15:30" ht="15.75" customHeight="1">
      <c r="O742" s="124"/>
      <c r="R742" s="124"/>
      <c r="U742" s="124"/>
      <c r="X742" s="124"/>
      <c r="AA742" s="124"/>
      <c r="AD742" s="124"/>
    </row>
    <row r="743" spans="15:30" ht="15.75" customHeight="1">
      <c r="O743" s="124"/>
      <c r="R743" s="124"/>
      <c r="U743" s="124"/>
      <c r="X743" s="124"/>
      <c r="AA743" s="124"/>
      <c r="AD743" s="124"/>
    </row>
    <row r="744" spans="15:30" ht="15.75" customHeight="1">
      <c r="O744" s="124"/>
      <c r="R744" s="124"/>
      <c r="U744" s="124"/>
      <c r="X744" s="124"/>
      <c r="AA744" s="124"/>
      <c r="AD744" s="124"/>
    </row>
    <row r="745" spans="15:30" ht="15.75" customHeight="1">
      <c r="O745" s="124"/>
      <c r="R745" s="124"/>
      <c r="U745" s="124"/>
      <c r="X745" s="124"/>
      <c r="AA745" s="124"/>
      <c r="AD745" s="124"/>
    </row>
    <row r="746" spans="15:30" ht="15.75" customHeight="1">
      <c r="O746" s="124"/>
      <c r="R746" s="124"/>
      <c r="U746" s="124"/>
      <c r="X746" s="124"/>
      <c r="AA746" s="124"/>
      <c r="AD746" s="124"/>
    </row>
    <row r="747" spans="15:30" ht="15.75" customHeight="1">
      <c r="O747" s="124"/>
      <c r="R747" s="124"/>
      <c r="U747" s="124"/>
      <c r="X747" s="124"/>
      <c r="AA747" s="124"/>
      <c r="AD747" s="124"/>
    </row>
    <row r="748" spans="15:30" ht="15.75" customHeight="1">
      <c r="O748" s="124"/>
      <c r="R748" s="124"/>
      <c r="U748" s="124"/>
      <c r="X748" s="124"/>
      <c r="AA748" s="124"/>
      <c r="AD748" s="124"/>
    </row>
    <row r="749" spans="15:30" ht="15.75" customHeight="1">
      <c r="O749" s="124"/>
      <c r="R749" s="124"/>
      <c r="U749" s="124"/>
      <c r="X749" s="124"/>
      <c r="AA749" s="124"/>
      <c r="AD749" s="124"/>
    </row>
    <row r="750" spans="15:30" ht="15.75" customHeight="1">
      <c r="O750" s="124"/>
      <c r="R750" s="124"/>
      <c r="U750" s="124"/>
      <c r="X750" s="124"/>
      <c r="AA750" s="124"/>
      <c r="AD750" s="124"/>
    </row>
    <row r="751" spans="15:30" ht="15.75" customHeight="1">
      <c r="O751" s="124"/>
      <c r="R751" s="124"/>
      <c r="U751" s="124"/>
      <c r="X751" s="124"/>
      <c r="AA751" s="124"/>
      <c r="AD751" s="124"/>
    </row>
    <row r="752" spans="15:30" ht="15.75" customHeight="1">
      <c r="O752" s="124"/>
      <c r="R752" s="124"/>
      <c r="U752" s="124"/>
      <c r="X752" s="124"/>
      <c r="AA752" s="124"/>
      <c r="AD752" s="124"/>
    </row>
    <row r="753" spans="15:30" ht="15.75" customHeight="1">
      <c r="O753" s="124"/>
      <c r="R753" s="124"/>
      <c r="U753" s="124"/>
      <c r="X753" s="124"/>
      <c r="AA753" s="124"/>
      <c r="AD753" s="124"/>
    </row>
    <row r="754" spans="15:30" ht="15.75" customHeight="1">
      <c r="O754" s="124"/>
      <c r="R754" s="124"/>
      <c r="U754" s="124"/>
      <c r="X754" s="124"/>
      <c r="AA754" s="124"/>
      <c r="AD754" s="124"/>
    </row>
    <row r="755" spans="15:30" ht="15.75" customHeight="1">
      <c r="O755" s="124"/>
      <c r="R755" s="124"/>
      <c r="U755" s="124"/>
      <c r="X755" s="124"/>
      <c r="AA755" s="124"/>
      <c r="AD755" s="124"/>
    </row>
    <row r="756" spans="15:30" ht="15.75" customHeight="1">
      <c r="O756" s="124"/>
      <c r="R756" s="124"/>
      <c r="U756" s="124"/>
      <c r="X756" s="124"/>
      <c r="AA756" s="124"/>
      <c r="AD756" s="124"/>
    </row>
    <row r="757" spans="15:30" ht="15.75" customHeight="1">
      <c r="O757" s="124"/>
      <c r="R757" s="124"/>
      <c r="U757" s="124"/>
      <c r="X757" s="124"/>
      <c r="AA757" s="124"/>
      <c r="AD757" s="124"/>
    </row>
    <row r="758" spans="15:30" ht="15.75" customHeight="1">
      <c r="O758" s="124"/>
      <c r="R758" s="124"/>
      <c r="U758" s="124"/>
      <c r="X758" s="124"/>
      <c r="AA758" s="124"/>
      <c r="AD758" s="124"/>
    </row>
    <row r="759" spans="15:30" ht="15.75" customHeight="1">
      <c r="O759" s="124"/>
      <c r="R759" s="124"/>
      <c r="U759" s="124"/>
      <c r="X759" s="124"/>
      <c r="AA759" s="124"/>
      <c r="AD759" s="124"/>
    </row>
    <row r="760" spans="15:30" ht="15.75" customHeight="1">
      <c r="O760" s="124"/>
      <c r="R760" s="124"/>
      <c r="U760" s="124"/>
      <c r="X760" s="124"/>
      <c r="AA760" s="124"/>
      <c r="AD760" s="124"/>
    </row>
    <row r="761" spans="15:30" ht="15.75" customHeight="1">
      <c r="O761" s="124"/>
      <c r="R761" s="124"/>
      <c r="U761" s="124"/>
      <c r="X761" s="124"/>
      <c r="AA761" s="124"/>
      <c r="AD761" s="124"/>
    </row>
    <row r="762" spans="15:30" ht="15.75" customHeight="1">
      <c r="O762" s="124"/>
      <c r="R762" s="124"/>
      <c r="U762" s="124"/>
      <c r="X762" s="124"/>
      <c r="AA762" s="124"/>
      <c r="AD762" s="124"/>
    </row>
    <row r="763" spans="15:30" ht="15.75" customHeight="1">
      <c r="O763" s="124"/>
      <c r="R763" s="124"/>
      <c r="U763" s="124"/>
      <c r="X763" s="124"/>
      <c r="AA763" s="124"/>
      <c r="AD763" s="124"/>
    </row>
    <row r="764" spans="15:30" ht="15.75" customHeight="1">
      <c r="O764" s="124"/>
      <c r="R764" s="124"/>
      <c r="U764" s="124"/>
      <c r="X764" s="124"/>
      <c r="AA764" s="124"/>
      <c r="AD764" s="124"/>
    </row>
    <row r="765" spans="15:30" ht="15.75" customHeight="1">
      <c r="O765" s="124"/>
      <c r="R765" s="124"/>
      <c r="U765" s="124"/>
      <c r="X765" s="124"/>
      <c r="AA765" s="124"/>
      <c r="AD765" s="124"/>
    </row>
    <row r="766" spans="15:30" ht="15.75" customHeight="1">
      <c r="O766" s="124"/>
      <c r="R766" s="124"/>
      <c r="U766" s="124"/>
      <c r="X766" s="124"/>
      <c r="AA766" s="124"/>
      <c r="AD766" s="124"/>
    </row>
    <row r="767" spans="15:30" ht="15.75" customHeight="1">
      <c r="O767" s="124"/>
      <c r="R767" s="124"/>
      <c r="U767" s="124"/>
      <c r="X767" s="124"/>
      <c r="AA767" s="124"/>
      <c r="AD767" s="124"/>
    </row>
    <row r="768" spans="15:30" ht="15.75" customHeight="1">
      <c r="O768" s="124"/>
      <c r="R768" s="124"/>
      <c r="U768" s="124"/>
      <c r="X768" s="124"/>
      <c r="AA768" s="124"/>
      <c r="AD768" s="124"/>
    </row>
    <row r="769" spans="15:30" ht="15.75" customHeight="1">
      <c r="O769" s="124"/>
      <c r="R769" s="124"/>
      <c r="U769" s="124"/>
      <c r="X769" s="124"/>
      <c r="AA769" s="124"/>
      <c r="AD769" s="124"/>
    </row>
    <row r="770" spans="15:30" ht="15.75" customHeight="1">
      <c r="O770" s="124"/>
      <c r="R770" s="124"/>
      <c r="U770" s="124"/>
      <c r="X770" s="124"/>
      <c r="AA770" s="124"/>
      <c r="AD770" s="124"/>
    </row>
    <row r="771" spans="15:30" ht="15.75" customHeight="1">
      <c r="O771" s="124"/>
      <c r="R771" s="124"/>
      <c r="U771" s="124"/>
      <c r="X771" s="124"/>
      <c r="AA771" s="124"/>
      <c r="AD771" s="124"/>
    </row>
    <row r="772" spans="15:30" ht="15.75" customHeight="1">
      <c r="O772" s="124"/>
      <c r="R772" s="124"/>
      <c r="U772" s="124"/>
      <c r="X772" s="124"/>
      <c r="AA772" s="124"/>
      <c r="AD772" s="124"/>
    </row>
    <row r="773" spans="15:30" ht="15.75" customHeight="1">
      <c r="O773" s="124"/>
      <c r="R773" s="124"/>
      <c r="U773" s="124"/>
      <c r="X773" s="124"/>
      <c r="AA773" s="124"/>
      <c r="AD773" s="124"/>
    </row>
    <row r="774" spans="15:30" ht="15.75" customHeight="1">
      <c r="O774" s="124"/>
      <c r="R774" s="124"/>
      <c r="U774" s="124"/>
      <c r="X774" s="124"/>
      <c r="AA774" s="124"/>
      <c r="AD774" s="124"/>
    </row>
    <row r="775" spans="15:30" ht="15.75" customHeight="1">
      <c r="O775" s="124"/>
      <c r="R775" s="124"/>
      <c r="U775" s="124"/>
      <c r="X775" s="124"/>
      <c r="AA775" s="124"/>
      <c r="AD775" s="124"/>
    </row>
    <row r="776" spans="15:30" ht="15.75" customHeight="1">
      <c r="O776" s="124"/>
      <c r="R776" s="124"/>
      <c r="U776" s="124"/>
      <c r="X776" s="124"/>
      <c r="AA776" s="124"/>
      <c r="AD776" s="124"/>
    </row>
    <row r="777" spans="15:30" ht="15.75" customHeight="1">
      <c r="O777" s="124"/>
      <c r="R777" s="124"/>
      <c r="U777" s="124"/>
      <c r="X777" s="124"/>
      <c r="AA777" s="124"/>
      <c r="AD777" s="124"/>
    </row>
    <row r="778" spans="15:30" ht="15.75" customHeight="1">
      <c r="O778" s="124"/>
      <c r="R778" s="124"/>
      <c r="U778" s="124"/>
      <c r="X778" s="124"/>
      <c r="AA778" s="124"/>
      <c r="AD778" s="124"/>
    </row>
    <row r="779" spans="15:30" ht="15.75" customHeight="1">
      <c r="O779" s="124"/>
      <c r="R779" s="124"/>
      <c r="U779" s="124"/>
      <c r="X779" s="124"/>
      <c r="AA779" s="124"/>
      <c r="AD779" s="124"/>
    </row>
    <row r="780" spans="15:30" ht="15.75" customHeight="1">
      <c r="O780" s="124"/>
      <c r="R780" s="124"/>
      <c r="U780" s="124"/>
      <c r="X780" s="124"/>
      <c r="AA780" s="124"/>
      <c r="AD780" s="124"/>
    </row>
    <row r="781" spans="15:30" ht="15.75" customHeight="1">
      <c r="O781" s="124"/>
      <c r="R781" s="124"/>
      <c r="U781" s="124"/>
      <c r="X781" s="124"/>
      <c r="AA781" s="124"/>
      <c r="AD781" s="124"/>
    </row>
    <row r="782" spans="15:30" ht="15.75" customHeight="1">
      <c r="O782" s="124"/>
      <c r="R782" s="124"/>
      <c r="U782" s="124"/>
      <c r="X782" s="124"/>
      <c r="AA782" s="124"/>
      <c r="AD782" s="124"/>
    </row>
    <row r="783" spans="15:30" ht="15.75" customHeight="1">
      <c r="O783" s="124"/>
      <c r="R783" s="124"/>
      <c r="U783" s="124"/>
      <c r="X783" s="124"/>
      <c r="AA783" s="124"/>
      <c r="AD783" s="124"/>
    </row>
    <row r="784" spans="15:30" ht="15.75" customHeight="1">
      <c r="O784" s="124"/>
      <c r="R784" s="124"/>
      <c r="U784" s="124"/>
      <c r="X784" s="124"/>
      <c r="AA784" s="124"/>
      <c r="AD784" s="124"/>
    </row>
    <row r="785" spans="15:30" ht="15.75" customHeight="1">
      <c r="O785" s="124"/>
      <c r="R785" s="124"/>
      <c r="U785" s="124"/>
      <c r="X785" s="124"/>
      <c r="AA785" s="124"/>
      <c r="AD785" s="124"/>
    </row>
    <row r="786" spans="15:30" ht="15.75" customHeight="1">
      <c r="O786" s="124"/>
      <c r="R786" s="124"/>
      <c r="U786" s="124"/>
      <c r="X786" s="124"/>
      <c r="AA786" s="124"/>
      <c r="AD786" s="124"/>
    </row>
    <row r="787" spans="15:30" ht="15.75" customHeight="1">
      <c r="O787" s="124"/>
      <c r="R787" s="124"/>
      <c r="U787" s="124"/>
      <c r="X787" s="124"/>
      <c r="AA787" s="124"/>
      <c r="AD787" s="124"/>
    </row>
    <row r="788" spans="15:30" ht="15.75" customHeight="1">
      <c r="O788" s="124"/>
      <c r="R788" s="124"/>
      <c r="U788" s="124"/>
      <c r="X788" s="124"/>
      <c r="AA788" s="124"/>
      <c r="AD788" s="124"/>
    </row>
    <row r="789" spans="15:30" ht="15.75" customHeight="1">
      <c r="O789" s="124"/>
      <c r="R789" s="124"/>
      <c r="U789" s="124"/>
      <c r="X789" s="124"/>
      <c r="AA789" s="124"/>
      <c r="AD789" s="124"/>
    </row>
    <row r="790" spans="15:30" ht="15.75" customHeight="1">
      <c r="O790" s="124"/>
      <c r="R790" s="124"/>
      <c r="U790" s="124"/>
      <c r="X790" s="124"/>
      <c r="AA790" s="124"/>
      <c r="AD790" s="124"/>
    </row>
    <row r="791" spans="15:30" ht="15.75" customHeight="1">
      <c r="O791" s="124"/>
      <c r="R791" s="124"/>
      <c r="U791" s="124"/>
      <c r="X791" s="124"/>
      <c r="AA791" s="124"/>
      <c r="AD791" s="124"/>
    </row>
    <row r="792" spans="15:30" ht="15.75" customHeight="1">
      <c r="O792" s="124"/>
      <c r="R792" s="124"/>
      <c r="U792" s="124"/>
      <c r="X792" s="124"/>
      <c r="AA792" s="124"/>
      <c r="AD792" s="124"/>
    </row>
    <row r="793" spans="15:30" ht="15.75" customHeight="1">
      <c r="O793" s="124"/>
      <c r="R793" s="124"/>
      <c r="U793" s="124"/>
      <c r="X793" s="124"/>
      <c r="AA793" s="124"/>
      <c r="AD793" s="124"/>
    </row>
    <row r="794" spans="15:30" ht="15.75" customHeight="1">
      <c r="O794" s="124"/>
      <c r="R794" s="124"/>
      <c r="U794" s="124"/>
      <c r="X794" s="124"/>
      <c r="AA794" s="124"/>
      <c r="AD794" s="124"/>
    </row>
    <row r="795" spans="15:30" ht="15.75" customHeight="1">
      <c r="O795" s="124"/>
      <c r="R795" s="124"/>
      <c r="U795" s="124"/>
      <c r="X795" s="124"/>
      <c r="AA795" s="124"/>
      <c r="AD795" s="124"/>
    </row>
    <row r="796" spans="15:30" ht="15.75" customHeight="1">
      <c r="O796" s="124"/>
      <c r="R796" s="124"/>
      <c r="U796" s="124"/>
      <c r="X796" s="124"/>
      <c r="AA796" s="124"/>
      <c r="AD796" s="124"/>
    </row>
    <row r="797" spans="15:30" ht="15.75" customHeight="1">
      <c r="O797" s="124"/>
      <c r="R797" s="124"/>
      <c r="U797" s="124"/>
      <c r="X797" s="124"/>
      <c r="AA797" s="124"/>
      <c r="AD797" s="124"/>
    </row>
    <row r="798" spans="15:30" ht="15.75" customHeight="1">
      <c r="O798" s="124"/>
      <c r="R798" s="124"/>
      <c r="U798" s="124"/>
      <c r="X798" s="124"/>
      <c r="AA798" s="124"/>
      <c r="AD798" s="124"/>
    </row>
    <row r="799" spans="15:30" ht="15.75" customHeight="1">
      <c r="O799" s="124"/>
      <c r="R799" s="124"/>
      <c r="U799" s="124"/>
      <c r="X799" s="124"/>
      <c r="AA799" s="124"/>
      <c r="AD799" s="124"/>
    </row>
    <row r="800" spans="15:30" ht="15.75" customHeight="1">
      <c r="O800" s="124"/>
      <c r="R800" s="124"/>
      <c r="U800" s="124"/>
      <c r="X800" s="124"/>
      <c r="AA800" s="124"/>
      <c r="AD800" s="124"/>
    </row>
    <row r="801" spans="15:30" ht="15.75" customHeight="1">
      <c r="O801" s="124"/>
      <c r="R801" s="124"/>
      <c r="U801" s="124"/>
      <c r="X801" s="124"/>
      <c r="AA801" s="124"/>
      <c r="AD801" s="124"/>
    </row>
    <row r="802" spans="15:30" ht="15.75" customHeight="1">
      <c r="O802" s="124"/>
      <c r="R802" s="124"/>
      <c r="U802" s="124"/>
      <c r="X802" s="124"/>
      <c r="AA802" s="124"/>
      <c r="AD802" s="124"/>
    </row>
    <row r="803" spans="15:30" ht="15.75" customHeight="1">
      <c r="O803" s="124"/>
      <c r="R803" s="124"/>
      <c r="U803" s="124"/>
      <c r="X803" s="124"/>
      <c r="AA803" s="124"/>
      <c r="AD803" s="124"/>
    </row>
    <row r="804" spans="15:30" ht="15.75" customHeight="1">
      <c r="O804" s="124"/>
      <c r="R804" s="124"/>
      <c r="U804" s="124"/>
      <c r="X804" s="124"/>
      <c r="AA804" s="124"/>
      <c r="AD804" s="124"/>
    </row>
    <row r="805" spans="15:30" ht="15.75" customHeight="1">
      <c r="O805" s="124"/>
      <c r="R805" s="124"/>
      <c r="U805" s="124"/>
      <c r="X805" s="124"/>
      <c r="AA805" s="124"/>
      <c r="AD805" s="124"/>
    </row>
    <row r="806" spans="15:30" ht="15.75" customHeight="1">
      <c r="O806" s="124"/>
      <c r="R806" s="124"/>
      <c r="U806" s="124"/>
      <c r="X806" s="124"/>
      <c r="AA806" s="124"/>
      <c r="AD806" s="124"/>
    </row>
    <row r="807" spans="15:30" ht="15.75" customHeight="1">
      <c r="O807" s="124"/>
      <c r="R807" s="124"/>
      <c r="U807" s="124"/>
      <c r="X807" s="124"/>
      <c r="AA807" s="124"/>
      <c r="AD807" s="124"/>
    </row>
    <row r="808" spans="15:30" ht="15.75" customHeight="1">
      <c r="O808" s="124"/>
      <c r="R808" s="124"/>
      <c r="U808" s="124"/>
      <c r="X808" s="124"/>
      <c r="AA808" s="124"/>
      <c r="AD808" s="124"/>
    </row>
    <row r="809" spans="15:30" ht="15.75" customHeight="1">
      <c r="O809" s="124"/>
      <c r="R809" s="124"/>
      <c r="U809" s="124"/>
      <c r="X809" s="124"/>
      <c r="AA809" s="124"/>
      <c r="AD809" s="124"/>
    </row>
    <row r="810" spans="15:30" ht="15.75" customHeight="1">
      <c r="O810" s="124"/>
      <c r="R810" s="124"/>
      <c r="U810" s="124"/>
      <c r="X810" s="124"/>
      <c r="AA810" s="124"/>
      <c r="AD810" s="124"/>
    </row>
    <row r="811" spans="15:30" ht="15.75" customHeight="1">
      <c r="O811" s="124"/>
      <c r="R811" s="124"/>
      <c r="U811" s="124"/>
      <c r="X811" s="124"/>
      <c r="AA811" s="124"/>
      <c r="AD811" s="124"/>
    </row>
    <row r="812" spans="15:30" ht="15.75" customHeight="1">
      <c r="O812" s="124"/>
      <c r="R812" s="124"/>
      <c r="U812" s="124"/>
      <c r="X812" s="124"/>
      <c r="AA812" s="124"/>
      <c r="AD812" s="124"/>
    </row>
    <row r="813" spans="15:30" ht="15.75" customHeight="1">
      <c r="O813" s="124"/>
      <c r="R813" s="124"/>
      <c r="U813" s="124"/>
      <c r="X813" s="124"/>
      <c r="AA813" s="124"/>
      <c r="AD813" s="124"/>
    </row>
    <row r="814" spans="15:30" ht="15.75" customHeight="1">
      <c r="O814" s="124"/>
      <c r="R814" s="124"/>
      <c r="U814" s="124"/>
      <c r="X814" s="124"/>
      <c r="AA814" s="124"/>
      <c r="AD814" s="124"/>
    </row>
    <row r="815" spans="15:30" ht="15.75" customHeight="1">
      <c r="O815" s="124"/>
      <c r="R815" s="124"/>
      <c r="U815" s="124"/>
      <c r="X815" s="124"/>
      <c r="AA815" s="124"/>
      <c r="AD815" s="124"/>
    </row>
    <row r="816" spans="15:30" ht="15.75" customHeight="1">
      <c r="O816" s="124"/>
      <c r="R816" s="124"/>
      <c r="U816" s="124"/>
      <c r="X816" s="124"/>
      <c r="AA816" s="124"/>
      <c r="AD816" s="124"/>
    </row>
    <row r="817" spans="15:30" ht="15.75" customHeight="1">
      <c r="O817" s="124"/>
      <c r="R817" s="124"/>
      <c r="U817" s="124"/>
      <c r="X817" s="124"/>
      <c r="AA817" s="124"/>
      <c r="AD817" s="124"/>
    </row>
    <row r="818" spans="15:30" ht="15.75" customHeight="1">
      <c r="O818" s="124"/>
      <c r="R818" s="124"/>
      <c r="U818" s="124"/>
      <c r="X818" s="124"/>
      <c r="AA818" s="124"/>
      <c r="AD818" s="124"/>
    </row>
    <row r="819" spans="15:30" ht="15.75" customHeight="1">
      <c r="O819" s="124"/>
      <c r="R819" s="124"/>
      <c r="U819" s="124"/>
      <c r="X819" s="124"/>
      <c r="AA819" s="124"/>
      <c r="AD819" s="124"/>
    </row>
    <row r="820" spans="15:30" ht="15.75" customHeight="1">
      <c r="O820" s="124"/>
      <c r="R820" s="124"/>
      <c r="U820" s="124"/>
      <c r="X820" s="124"/>
      <c r="AA820" s="124"/>
      <c r="AD820" s="124"/>
    </row>
    <row r="821" spans="15:30" ht="15.75" customHeight="1">
      <c r="O821" s="124"/>
      <c r="R821" s="124"/>
      <c r="U821" s="124"/>
      <c r="X821" s="124"/>
      <c r="AA821" s="124"/>
      <c r="AD821" s="124"/>
    </row>
    <row r="822" spans="15:30" ht="15.75" customHeight="1">
      <c r="O822" s="124"/>
      <c r="R822" s="124"/>
      <c r="U822" s="124"/>
      <c r="X822" s="124"/>
      <c r="AA822" s="124"/>
      <c r="AD822" s="124"/>
    </row>
    <row r="823" spans="15:30" ht="15.75" customHeight="1">
      <c r="O823" s="124"/>
      <c r="R823" s="124"/>
      <c r="U823" s="124"/>
      <c r="X823" s="124"/>
      <c r="AA823" s="124"/>
      <c r="AD823" s="124"/>
    </row>
    <row r="824" spans="15:30" ht="15.75" customHeight="1">
      <c r="O824" s="124"/>
      <c r="R824" s="124"/>
      <c r="U824" s="124"/>
      <c r="X824" s="124"/>
      <c r="AA824" s="124"/>
      <c r="AD824" s="124"/>
    </row>
    <row r="825" spans="15:30" ht="15.75" customHeight="1">
      <c r="O825" s="124"/>
      <c r="R825" s="124"/>
      <c r="U825" s="124"/>
      <c r="X825" s="124"/>
      <c r="AA825" s="124"/>
      <c r="AD825" s="124"/>
    </row>
    <row r="826" spans="15:30" ht="15.75" customHeight="1">
      <c r="O826" s="124"/>
      <c r="R826" s="124"/>
      <c r="U826" s="124"/>
      <c r="X826" s="124"/>
      <c r="AA826" s="124"/>
      <c r="AD826" s="124"/>
    </row>
    <row r="827" spans="15:30" ht="15.75" customHeight="1">
      <c r="O827" s="124"/>
      <c r="R827" s="124"/>
      <c r="U827" s="124"/>
      <c r="X827" s="124"/>
      <c r="AA827" s="124"/>
      <c r="AD827" s="124"/>
    </row>
    <row r="828" spans="15:30" ht="15.75" customHeight="1">
      <c r="O828" s="124"/>
      <c r="R828" s="124"/>
      <c r="U828" s="124"/>
      <c r="X828" s="124"/>
      <c r="AA828" s="124"/>
      <c r="AD828" s="124"/>
    </row>
    <row r="829" spans="15:30" ht="15.75" customHeight="1">
      <c r="O829" s="124"/>
      <c r="R829" s="124"/>
      <c r="U829" s="124"/>
      <c r="X829" s="124"/>
      <c r="AA829" s="124"/>
      <c r="AD829" s="124"/>
    </row>
    <row r="830" spans="15:30" ht="15.75" customHeight="1">
      <c r="O830" s="124"/>
      <c r="R830" s="124"/>
      <c r="U830" s="124"/>
      <c r="X830" s="124"/>
      <c r="AA830" s="124"/>
      <c r="AD830" s="124"/>
    </row>
    <row r="831" spans="15:30" ht="15.75" customHeight="1">
      <c r="O831" s="124"/>
      <c r="R831" s="124"/>
      <c r="U831" s="124"/>
      <c r="X831" s="124"/>
      <c r="AA831" s="124"/>
      <c r="AD831" s="124"/>
    </row>
    <row r="832" spans="15:30" ht="15.75" customHeight="1">
      <c r="O832" s="124"/>
      <c r="R832" s="124"/>
      <c r="U832" s="124"/>
      <c r="X832" s="124"/>
      <c r="AA832" s="124"/>
      <c r="AD832" s="124"/>
    </row>
    <row r="833" spans="15:30" ht="15.75" customHeight="1">
      <c r="O833" s="124"/>
      <c r="R833" s="124"/>
      <c r="U833" s="124"/>
      <c r="X833" s="124"/>
      <c r="AA833" s="124"/>
      <c r="AD833" s="124"/>
    </row>
    <row r="834" spans="15:30" ht="15.75" customHeight="1">
      <c r="O834" s="124"/>
      <c r="R834" s="124"/>
      <c r="U834" s="124"/>
      <c r="X834" s="124"/>
      <c r="AA834" s="124"/>
      <c r="AD834" s="124"/>
    </row>
    <row r="835" spans="15:30" ht="15.75" customHeight="1">
      <c r="O835" s="124"/>
      <c r="R835" s="124"/>
      <c r="U835" s="124"/>
      <c r="X835" s="124"/>
      <c r="AA835" s="124"/>
      <c r="AD835" s="124"/>
    </row>
    <row r="836" spans="15:30" ht="15.75" customHeight="1">
      <c r="O836" s="124"/>
      <c r="R836" s="124"/>
      <c r="U836" s="124"/>
      <c r="X836" s="124"/>
      <c r="AA836" s="124"/>
      <c r="AD836" s="124"/>
    </row>
    <row r="837" spans="15:30" ht="15.75" customHeight="1">
      <c r="O837" s="124"/>
      <c r="R837" s="124"/>
      <c r="U837" s="124"/>
      <c r="X837" s="124"/>
      <c r="AA837" s="124"/>
      <c r="AD837" s="124"/>
    </row>
    <row r="838" spans="15:30" ht="15.75" customHeight="1">
      <c r="O838" s="124"/>
      <c r="R838" s="124"/>
      <c r="U838" s="124"/>
      <c r="X838" s="124"/>
      <c r="AA838" s="124"/>
      <c r="AD838" s="124"/>
    </row>
    <row r="839" spans="15:30" ht="15.75" customHeight="1">
      <c r="O839" s="124"/>
      <c r="R839" s="124"/>
      <c r="U839" s="124"/>
      <c r="X839" s="124"/>
      <c r="AA839" s="124"/>
      <c r="AD839" s="124"/>
    </row>
    <row r="840" spans="15:30" ht="15.75" customHeight="1">
      <c r="O840" s="124"/>
      <c r="R840" s="124"/>
      <c r="U840" s="124"/>
      <c r="X840" s="124"/>
      <c r="AA840" s="124"/>
      <c r="AD840" s="124"/>
    </row>
    <row r="841" spans="15:30" ht="15.75" customHeight="1">
      <c r="O841" s="124"/>
      <c r="R841" s="124"/>
      <c r="U841" s="124"/>
      <c r="X841" s="124"/>
      <c r="AA841" s="124"/>
      <c r="AD841" s="124"/>
    </row>
    <row r="842" spans="15:30" ht="15.75" customHeight="1">
      <c r="O842" s="124"/>
      <c r="R842" s="124"/>
      <c r="U842" s="124"/>
      <c r="X842" s="124"/>
      <c r="AA842" s="124"/>
      <c r="AD842" s="124"/>
    </row>
    <row r="843" spans="15:30" ht="15.75" customHeight="1">
      <c r="O843" s="124"/>
      <c r="R843" s="124"/>
      <c r="U843" s="124"/>
      <c r="X843" s="124"/>
      <c r="AA843" s="124"/>
      <c r="AD843" s="124"/>
    </row>
    <row r="844" spans="15:30" ht="15.75" customHeight="1">
      <c r="O844" s="124"/>
      <c r="R844" s="124"/>
      <c r="U844" s="124"/>
      <c r="X844" s="124"/>
      <c r="AA844" s="124"/>
      <c r="AD844" s="124"/>
    </row>
    <row r="845" spans="15:30" ht="15.75" customHeight="1">
      <c r="O845" s="124"/>
      <c r="R845" s="124"/>
      <c r="U845" s="124"/>
      <c r="X845" s="124"/>
      <c r="AA845" s="124"/>
      <c r="AD845" s="124"/>
    </row>
    <row r="846" spans="15:30" ht="15.75" customHeight="1">
      <c r="O846" s="124"/>
      <c r="R846" s="124"/>
      <c r="U846" s="124"/>
      <c r="X846" s="124"/>
      <c r="AA846" s="124"/>
      <c r="AD846" s="124"/>
    </row>
    <row r="847" spans="15:30" ht="15.75" customHeight="1">
      <c r="O847" s="124"/>
      <c r="R847" s="124"/>
      <c r="U847" s="124"/>
      <c r="X847" s="124"/>
      <c r="AA847" s="124"/>
      <c r="AD847" s="124"/>
    </row>
    <row r="848" spans="15:30" ht="15.75" customHeight="1">
      <c r="O848" s="124"/>
      <c r="R848" s="124"/>
      <c r="U848" s="124"/>
      <c r="X848" s="124"/>
      <c r="AA848" s="124"/>
      <c r="AD848" s="124"/>
    </row>
    <row r="849" spans="15:30" ht="15.75" customHeight="1">
      <c r="O849" s="124"/>
      <c r="R849" s="124"/>
      <c r="U849" s="124"/>
      <c r="X849" s="124"/>
      <c r="AA849" s="124"/>
      <c r="AD849" s="124"/>
    </row>
    <row r="850" spans="15:30" ht="15.75" customHeight="1">
      <c r="O850" s="124"/>
      <c r="R850" s="124"/>
      <c r="U850" s="124"/>
      <c r="X850" s="124"/>
      <c r="AA850" s="124"/>
      <c r="AD850" s="124"/>
    </row>
    <row r="851" spans="15:30" ht="15.75" customHeight="1">
      <c r="O851" s="124"/>
      <c r="R851" s="124"/>
      <c r="U851" s="124"/>
      <c r="X851" s="124"/>
      <c r="AA851" s="124"/>
      <c r="AD851" s="124"/>
    </row>
    <row r="852" spans="15:30" ht="15.75" customHeight="1">
      <c r="O852" s="124"/>
      <c r="R852" s="124"/>
      <c r="U852" s="124"/>
      <c r="X852" s="124"/>
      <c r="AA852" s="124"/>
      <c r="AD852" s="124"/>
    </row>
    <row r="853" spans="15:30" ht="15.75" customHeight="1">
      <c r="O853" s="124"/>
      <c r="R853" s="124"/>
      <c r="U853" s="124"/>
      <c r="X853" s="124"/>
      <c r="AA853" s="124"/>
      <c r="AD853" s="124"/>
    </row>
    <row r="854" spans="15:30" ht="15.75" customHeight="1">
      <c r="O854" s="124"/>
      <c r="R854" s="124"/>
      <c r="U854" s="124"/>
      <c r="X854" s="124"/>
      <c r="AA854" s="124"/>
      <c r="AD854" s="124"/>
    </row>
    <row r="855" spans="15:30" ht="15.75" customHeight="1">
      <c r="O855" s="124"/>
      <c r="R855" s="124"/>
      <c r="U855" s="124"/>
      <c r="X855" s="124"/>
      <c r="AA855" s="124"/>
      <c r="AD855" s="124"/>
    </row>
    <row r="856" spans="15:30" ht="15.75" customHeight="1">
      <c r="O856" s="124"/>
      <c r="R856" s="124"/>
      <c r="U856" s="124"/>
      <c r="X856" s="124"/>
      <c r="AA856" s="124"/>
      <c r="AD856" s="124"/>
    </row>
    <row r="857" spans="15:30" ht="15.75" customHeight="1">
      <c r="O857" s="124"/>
      <c r="R857" s="124"/>
      <c r="U857" s="124"/>
      <c r="X857" s="124"/>
      <c r="AA857" s="124"/>
      <c r="AD857" s="124"/>
    </row>
    <row r="858" spans="15:30" ht="15.75" customHeight="1">
      <c r="O858" s="124"/>
      <c r="R858" s="124"/>
      <c r="U858" s="124"/>
      <c r="X858" s="124"/>
      <c r="AA858" s="124"/>
      <c r="AD858" s="124"/>
    </row>
    <row r="859" spans="15:30" ht="15.75" customHeight="1">
      <c r="O859" s="124"/>
      <c r="R859" s="124"/>
      <c r="U859" s="124"/>
      <c r="X859" s="124"/>
      <c r="AA859" s="124"/>
      <c r="AD859" s="124"/>
    </row>
    <row r="860" spans="15:30" ht="15.75" customHeight="1">
      <c r="O860" s="124"/>
      <c r="R860" s="124"/>
      <c r="U860" s="124"/>
      <c r="X860" s="124"/>
      <c r="AA860" s="124"/>
      <c r="AD860" s="124"/>
    </row>
    <row r="861" spans="15:30" ht="15.75" customHeight="1">
      <c r="O861" s="124"/>
      <c r="R861" s="124"/>
      <c r="U861" s="124"/>
      <c r="X861" s="124"/>
      <c r="AA861" s="124"/>
      <c r="AD861" s="124"/>
    </row>
    <row r="862" spans="15:30" ht="15.75" customHeight="1">
      <c r="O862" s="124"/>
      <c r="R862" s="124"/>
      <c r="U862" s="124"/>
      <c r="X862" s="124"/>
      <c r="AA862" s="124"/>
      <c r="AD862" s="124"/>
    </row>
    <row r="863" spans="15:30" ht="15.75" customHeight="1">
      <c r="O863" s="124"/>
      <c r="R863" s="124"/>
      <c r="U863" s="124"/>
      <c r="X863" s="124"/>
      <c r="AA863" s="124"/>
      <c r="AD863" s="124"/>
    </row>
    <row r="864" spans="15:30" ht="15.75" customHeight="1">
      <c r="O864" s="124"/>
      <c r="R864" s="124"/>
      <c r="U864" s="124"/>
      <c r="X864" s="124"/>
      <c r="AA864" s="124"/>
      <c r="AD864" s="124"/>
    </row>
    <row r="865" spans="15:30" ht="15.75" customHeight="1">
      <c r="O865" s="124"/>
      <c r="R865" s="124"/>
      <c r="U865" s="124"/>
      <c r="X865" s="124"/>
      <c r="AA865" s="124"/>
      <c r="AD865" s="124"/>
    </row>
    <row r="866" spans="15:30" ht="15.75" customHeight="1">
      <c r="O866" s="124"/>
      <c r="R866" s="124"/>
      <c r="U866" s="124"/>
      <c r="X866" s="124"/>
      <c r="AA866" s="124"/>
      <c r="AD866" s="124"/>
    </row>
    <row r="867" spans="15:30" ht="15.75" customHeight="1">
      <c r="O867" s="124"/>
      <c r="R867" s="124"/>
      <c r="U867" s="124"/>
      <c r="X867" s="124"/>
      <c r="AA867" s="124"/>
      <c r="AD867" s="124"/>
    </row>
    <row r="868" spans="15:30" ht="15.75" customHeight="1">
      <c r="O868" s="124"/>
      <c r="R868" s="124"/>
      <c r="U868" s="124"/>
      <c r="X868" s="124"/>
      <c r="AA868" s="124"/>
      <c r="AD868" s="124"/>
    </row>
    <row r="869" spans="15:30" ht="15.75" customHeight="1">
      <c r="O869" s="124"/>
      <c r="R869" s="124"/>
      <c r="U869" s="124"/>
      <c r="X869" s="124"/>
      <c r="AA869" s="124"/>
      <c r="AD869" s="124"/>
    </row>
    <row r="870" spans="15:30" ht="15.75" customHeight="1">
      <c r="O870" s="124"/>
      <c r="R870" s="124"/>
      <c r="U870" s="124"/>
      <c r="X870" s="124"/>
      <c r="AA870" s="124"/>
      <c r="AD870" s="124"/>
    </row>
    <row r="871" spans="15:30" ht="15.75" customHeight="1">
      <c r="O871" s="124"/>
      <c r="R871" s="124"/>
      <c r="U871" s="124"/>
      <c r="X871" s="124"/>
      <c r="AA871" s="124"/>
      <c r="AD871" s="124"/>
    </row>
    <row r="872" spans="15:30" ht="15.75" customHeight="1">
      <c r="O872" s="124"/>
      <c r="R872" s="124"/>
      <c r="U872" s="124"/>
      <c r="X872" s="124"/>
      <c r="AA872" s="124"/>
      <c r="AD872" s="124"/>
    </row>
    <row r="873" spans="15:30" ht="15.75" customHeight="1">
      <c r="O873" s="124"/>
      <c r="R873" s="124"/>
      <c r="U873" s="124"/>
      <c r="X873" s="124"/>
      <c r="AA873" s="124"/>
      <c r="AD873" s="124"/>
    </row>
    <row r="874" spans="15:30" ht="15.75" customHeight="1">
      <c r="O874" s="124"/>
      <c r="R874" s="124"/>
      <c r="U874" s="124"/>
      <c r="X874" s="124"/>
      <c r="AA874" s="124"/>
      <c r="AD874" s="124"/>
    </row>
    <row r="875" spans="15:30" ht="15.75" customHeight="1">
      <c r="O875" s="124"/>
      <c r="R875" s="124"/>
      <c r="U875" s="124"/>
      <c r="X875" s="124"/>
      <c r="AA875" s="124"/>
      <c r="AD875" s="124"/>
    </row>
    <row r="876" spans="15:30" ht="15.75" customHeight="1">
      <c r="O876" s="124"/>
      <c r="R876" s="124"/>
      <c r="U876" s="124"/>
      <c r="X876" s="124"/>
      <c r="AA876" s="124"/>
      <c r="AD876" s="124"/>
    </row>
    <row r="877" spans="15:30" ht="15.75" customHeight="1">
      <c r="O877" s="124"/>
      <c r="R877" s="124"/>
      <c r="U877" s="124"/>
      <c r="X877" s="124"/>
      <c r="AA877" s="124"/>
      <c r="AD877" s="124"/>
    </row>
    <row r="878" spans="15:30" ht="15.75" customHeight="1">
      <c r="O878" s="124"/>
      <c r="R878" s="124"/>
      <c r="U878" s="124"/>
      <c r="X878" s="124"/>
      <c r="AA878" s="124"/>
      <c r="AD878" s="124"/>
    </row>
    <row r="879" spans="15:30" ht="15.75" customHeight="1">
      <c r="O879" s="124"/>
      <c r="R879" s="124"/>
      <c r="U879" s="124"/>
      <c r="X879" s="124"/>
      <c r="AA879" s="124"/>
      <c r="AD879" s="124"/>
    </row>
    <row r="880" spans="15:30" ht="15.75" customHeight="1">
      <c r="O880" s="124"/>
      <c r="R880" s="124"/>
      <c r="U880" s="124"/>
      <c r="X880" s="124"/>
      <c r="AA880" s="124"/>
      <c r="AD880" s="124"/>
    </row>
    <row r="881" spans="15:30" ht="15.75" customHeight="1">
      <c r="O881" s="124"/>
      <c r="R881" s="124"/>
      <c r="U881" s="124"/>
      <c r="X881" s="124"/>
      <c r="AA881" s="124"/>
      <c r="AD881" s="124"/>
    </row>
    <row r="882" spans="15:30" ht="15.75" customHeight="1">
      <c r="O882" s="124"/>
      <c r="R882" s="124"/>
      <c r="U882" s="124"/>
      <c r="X882" s="124"/>
      <c r="AA882" s="124"/>
      <c r="AD882" s="124"/>
    </row>
    <row r="883" spans="15:30" ht="15.75" customHeight="1">
      <c r="O883" s="124"/>
      <c r="R883" s="124"/>
      <c r="U883" s="124"/>
      <c r="X883" s="124"/>
      <c r="AA883" s="124"/>
      <c r="AD883" s="124"/>
    </row>
    <row r="884" spans="15:30" ht="15.75" customHeight="1">
      <c r="O884" s="124"/>
      <c r="R884" s="124"/>
      <c r="U884" s="124"/>
      <c r="X884" s="124"/>
      <c r="AA884" s="124"/>
      <c r="AD884" s="124"/>
    </row>
    <row r="885" spans="15:30" ht="15.75" customHeight="1">
      <c r="O885" s="124"/>
      <c r="R885" s="124"/>
      <c r="U885" s="124"/>
      <c r="X885" s="124"/>
      <c r="AA885" s="124"/>
      <c r="AD885" s="124"/>
    </row>
    <row r="886" spans="15:30" ht="15.75" customHeight="1">
      <c r="O886" s="124"/>
      <c r="R886" s="124"/>
      <c r="U886" s="124"/>
      <c r="X886" s="124"/>
      <c r="AA886" s="124"/>
      <c r="AD886" s="124"/>
    </row>
    <row r="887" spans="15:30" ht="15.75" customHeight="1">
      <c r="O887" s="124"/>
      <c r="R887" s="124"/>
      <c r="U887" s="124"/>
      <c r="X887" s="124"/>
      <c r="AA887" s="124"/>
      <c r="AD887" s="124"/>
    </row>
    <row r="888" spans="15:30" ht="15.75" customHeight="1">
      <c r="O888" s="124"/>
      <c r="R888" s="124"/>
      <c r="U888" s="124"/>
      <c r="X888" s="124"/>
      <c r="AA888" s="124"/>
      <c r="AD888" s="124"/>
    </row>
    <row r="889" spans="15:30" ht="15.75" customHeight="1">
      <c r="O889" s="124"/>
      <c r="R889" s="124"/>
      <c r="U889" s="124"/>
      <c r="X889" s="124"/>
      <c r="AA889" s="124"/>
      <c r="AD889" s="124"/>
    </row>
    <row r="890" spans="15:30" ht="15.75" customHeight="1">
      <c r="O890" s="124"/>
      <c r="R890" s="124"/>
      <c r="U890" s="124"/>
      <c r="X890" s="124"/>
      <c r="AA890" s="124"/>
      <c r="AD890" s="124"/>
    </row>
    <row r="891" spans="15:30" ht="15.75" customHeight="1">
      <c r="O891" s="124"/>
      <c r="R891" s="124"/>
      <c r="U891" s="124"/>
      <c r="X891" s="124"/>
      <c r="AA891" s="124"/>
      <c r="AD891" s="124"/>
    </row>
    <row r="892" spans="15:30" ht="15.75" customHeight="1">
      <c r="O892" s="124"/>
      <c r="R892" s="124"/>
      <c r="U892" s="124"/>
      <c r="X892" s="124"/>
      <c r="AA892" s="124"/>
      <c r="AD892" s="124"/>
    </row>
    <row r="893" spans="15:30" ht="15.75" customHeight="1">
      <c r="O893" s="124"/>
      <c r="R893" s="124"/>
      <c r="U893" s="124"/>
      <c r="X893" s="124"/>
      <c r="AA893" s="124"/>
      <c r="AD893" s="124"/>
    </row>
    <row r="894" spans="15:30" ht="15.75" customHeight="1">
      <c r="O894" s="124"/>
      <c r="R894" s="124"/>
      <c r="U894" s="124"/>
      <c r="X894" s="124"/>
      <c r="AA894" s="124"/>
      <c r="AD894" s="124"/>
    </row>
    <row r="895" spans="15:30" ht="15.75" customHeight="1">
      <c r="O895" s="124"/>
      <c r="R895" s="124"/>
      <c r="U895" s="124"/>
      <c r="X895" s="124"/>
      <c r="AA895" s="124"/>
      <c r="AD895" s="124"/>
    </row>
    <row r="896" spans="15:30" ht="15.75" customHeight="1">
      <c r="O896" s="124"/>
      <c r="R896" s="124"/>
      <c r="U896" s="124"/>
      <c r="X896" s="124"/>
      <c r="AA896" s="124"/>
      <c r="AD896" s="124"/>
    </row>
    <row r="897" spans="15:30" ht="15.75" customHeight="1">
      <c r="O897" s="124"/>
      <c r="R897" s="124"/>
      <c r="U897" s="124"/>
      <c r="X897" s="124"/>
      <c r="AA897" s="124"/>
      <c r="AD897" s="124"/>
    </row>
    <row r="898" spans="15:30" ht="15.75" customHeight="1">
      <c r="O898" s="124"/>
      <c r="R898" s="124"/>
      <c r="U898" s="124"/>
      <c r="X898" s="124"/>
      <c r="AA898" s="124"/>
      <c r="AD898" s="124"/>
    </row>
    <row r="899" spans="15:30" ht="15.75" customHeight="1">
      <c r="O899" s="124"/>
      <c r="R899" s="124"/>
      <c r="U899" s="124"/>
      <c r="X899" s="124"/>
      <c r="AA899" s="124"/>
      <c r="AD899" s="124"/>
    </row>
    <row r="900" spans="15:30" ht="15.75" customHeight="1">
      <c r="O900" s="124"/>
      <c r="R900" s="124"/>
      <c r="U900" s="124"/>
      <c r="X900" s="124"/>
      <c r="AA900" s="124"/>
      <c r="AD900" s="124"/>
    </row>
    <row r="901" spans="15:30" ht="15.75" customHeight="1">
      <c r="O901" s="124"/>
      <c r="R901" s="124"/>
      <c r="U901" s="124"/>
      <c r="X901" s="124"/>
      <c r="AA901" s="124"/>
      <c r="AD901" s="124"/>
    </row>
    <row r="902" spans="15:30" ht="15.75" customHeight="1">
      <c r="O902" s="124"/>
      <c r="R902" s="124"/>
      <c r="U902" s="124"/>
      <c r="X902" s="124"/>
      <c r="AA902" s="124"/>
      <c r="AD902" s="124"/>
    </row>
    <row r="903" spans="15:30" ht="15.75" customHeight="1">
      <c r="O903" s="124"/>
      <c r="R903" s="124"/>
      <c r="U903" s="124"/>
      <c r="X903" s="124"/>
      <c r="AA903" s="124"/>
      <c r="AD903" s="124"/>
    </row>
    <row r="904" spans="15:30" ht="15.75" customHeight="1">
      <c r="O904" s="124"/>
      <c r="R904" s="124"/>
      <c r="U904" s="124"/>
      <c r="X904" s="124"/>
      <c r="AA904" s="124"/>
      <c r="AD904" s="124"/>
    </row>
    <row r="905" spans="15:30" ht="15.75" customHeight="1">
      <c r="O905" s="124"/>
      <c r="R905" s="124"/>
      <c r="U905" s="124"/>
      <c r="X905" s="124"/>
      <c r="AA905" s="124"/>
      <c r="AD905" s="124"/>
    </row>
    <row r="906" spans="15:30" ht="15.75" customHeight="1">
      <c r="O906" s="124"/>
      <c r="R906" s="124"/>
      <c r="U906" s="124"/>
      <c r="X906" s="124"/>
      <c r="AA906" s="124"/>
      <c r="AD906" s="124"/>
    </row>
    <row r="907" spans="15:30" ht="15.75" customHeight="1">
      <c r="O907" s="124"/>
      <c r="R907" s="124"/>
      <c r="U907" s="124"/>
      <c r="X907" s="124"/>
      <c r="AA907" s="124"/>
      <c r="AD907" s="124"/>
    </row>
    <row r="908" spans="15:30" ht="15.75" customHeight="1">
      <c r="O908" s="124"/>
      <c r="R908" s="124"/>
      <c r="U908" s="124"/>
      <c r="X908" s="124"/>
      <c r="AA908" s="124"/>
      <c r="AD908" s="124"/>
    </row>
    <row r="909" spans="15:30" ht="15.75" customHeight="1">
      <c r="O909" s="124"/>
      <c r="R909" s="124"/>
      <c r="U909" s="124"/>
      <c r="X909" s="124"/>
      <c r="AA909" s="124"/>
      <c r="AD909" s="124"/>
    </row>
    <row r="910" spans="15:30" ht="15.75" customHeight="1">
      <c r="O910" s="124"/>
      <c r="R910" s="124"/>
      <c r="U910" s="124"/>
      <c r="X910" s="124"/>
      <c r="AA910" s="124"/>
      <c r="AD910" s="124"/>
    </row>
    <row r="911" spans="15:30" ht="15.75" customHeight="1">
      <c r="O911" s="124"/>
      <c r="R911" s="124"/>
      <c r="U911" s="124"/>
      <c r="X911" s="124"/>
      <c r="AA911" s="124"/>
      <c r="AD911" s="124"/>
    </row>
    <row r="912" spans="15:30" ht="15.75" customHeight="1">
      <c r="O912" s="124"/>
      <c r="R912" s="124"/>
      <c r="U912" s="124"/>
      <c r="X912" s="124"/>
      <c r="AA912" s="124"/>
      <c r="AD912" s="124"/>
    </row>
    <row r="913" spans="15:30" ht="15.75" customHeight="1">
      <c r="O913" s="124"/>
      <c r="R913" s="124"/>
      <c r="U913" s="124"/>
      <c r="X913" s="124"/>
      <c r="AA913" s="124"/>
      <c r="AD913" s="124"/>
    </row>
    <row r="914" spans="15:30" ht="15.75" customHeight="1">
      <c r="O914" s="124"/>
      <c r="R914" s="124"/>
      <c r="U914" s="124"/>
      <c r="X914" s="124"/>
      <c r="AA914" s="124"/>
      <c r="AD914" s="124"/>
    </row>
    <row r="915" spans="15:30" ht="15.75" customHeight="1">
      <c r="O915" s="124"/>
      <c r="R915" s="124"/>
      <c r="U915" s="124"/>
      <c r="X915" s="124"/>
      <c r="AA915" s="124"/>
      <c r="AD915" s="124"/>
    </row>
    <row r="916" spans="15:30" ht="15.75" customHeight="1">
      <c r="O916" s="124"/>
      <c r="R916" s="124"/>
      <c r="U916" s="124"/>
      <c r="X916" s="124"/>
      <c r="AA916" s="124"/>
      <c r="AD916" s="124"/>
    </row>
    <row r="917" spans="15:30" ht="15.75" customHeight="1">
      <c r="O917" s="124"/>
      <c r="R917" s="124"/>
      <c r="U917" s="124"/>
      <c r="X917" s="124"/>
      <c r="AA917" s="124"/>
      <c r="AD917" s="124"/>
    </row>
    <row r="918" spans="15:30" ht="15.75" customHeight="1">
      <c r="O918" s="124"/>
      <c r="R918" s="124"/>
      <c r="U918" s="124"/>
      <c r="X918" s="124"/>
      <c r="AA918" s="124"/>
      <c r="AD918" s="124"/>
    </row>
    <row r="919" spans="15:30" ht="15.75" customHeight="1">
      <c r="O919" s="124"/>
      <c r="R919" s="124"/>
      <c r="U919" s="124"/>
      <c r="X919" s="124"/>
      <c r="AA919" s="124"/>
      <c r="AD919" s="124"/>
    </row>
    <row r="920" spans="15:30" ht="15.75" customHeight="1">
      <c r="O920" s="124"/>
      <c r="R920" s="124"/>
      <c r="U920" s="124"/>
      <c r="X920" s="124"/>
      <c r="AA920" s="124"/>
      <c r="AD920" s="124"/>
    </row>
    <row r="921" spans="15:30" ht="15.75" customHeight="1">
      <c r="O921" s="124"/>
      <c r="R921" s="124"/>
      <c r="U921" s="124"/>
      <c r="X921" s="124"/>
      <c r="AA921" s="124"/>
      <c r="AD921" s="124"/>
    </row>
    <row r="922" spans="15:30" ht="15.75" customHeight="1">
      <c r="O922" s="124"/>
      <c r="R922" s="124"/>
      <c r="U922" s="124"/>
      <c r="X922" s="124"/>
      <c r="AA922" s="124"/>
      <c r="AD922" s="124"/>
    </row>
    <row r="923" spans="15:30" ht="15.75" customHeight="1">
      <c r="O923" s="124"/>
      <c r="R923" s="124"/>
      <c r="U923" s="124"/>
      <c r="X923" s="124"/>
      <c r="AA923" s="124"/>
      <c r="AD923" s="124"/>
    </row>
    <row r="924" spans="15:30" ht="15.75" customHeight="1">
      <c r="O924" s="124"/>
      <c r="R924" s="124"/>
      <c r="U924" s="124"/>
      <c r="X924" s="124"/>
      <c r="AA924" s="124"/>
      <c r="AD924" s="124"/>
    </row>
    <row r="925" spans="15:30" ht="15.75" customHeight="1">
      <c r="O925" s="124"/>
      <c r="R925" s="124"/>
      <c r="U925" s="124"/>
      <c r="X925" s="124"/>
      <c r="AA925" s="124"/>
      <c r="AD925" s="124"/>
    </row>
    <row r="926" spans="15:30" ht="15.75" customHeight="1">
      <c r="O926" s="124"/>
      <c r="R926" s="124"/>
      <c r="U926" s="124"/>
      <c r="X926" s="124"/>
      <c r="AA926" s="124"/>
      <c r="AD926" s="124"/>
    </row>
    <row r="927" spans="15:30" ht="15.75" customHeight="1">
      <c r="O927" s="124"/>
      <c r="R927" s="124"/>
      <c r="U927" s="124"/>
      <c r="X927" s="124"/>
      <c r="AA927" s="124"/>
      <c r="AD927" s="124"/>
    </row>
    <row r="928" spans="15:30" ht="15.75" customHeight="1">
      <c r="O928" s="124"/>
      <c r="R928" s="124"/>
      <c r="U928" s="124"/>
      <c r="X928" s="124"/>
      <c r="AA928" s="124"/>
      <c r="AD928" s="124"/>
    </row>
    <row r="929" spans="15:30" ht="15.75" customHeight="1">
      <c r="O929" s="124"/>
      <c r="R929" s="124"/>
      <c r="U929" s="124"/>
      <c r="X929" s="124"/>
      <c r="AA929" s="124"/>
      <c r="AD929" s="124"/>
    </row>
    <row r="930" spans="15:30" ht="15.75" customHeight="1">
      <c r="O930" s="124"/>
      <c r="R930" s="124"/>
      <c r="U930" s="124"/>
      <c r="X930" s="124"/>
      <c r="AA930" s="124"/>
      <c r="AD930" s="124"/>
    </row>
    <row r="931" spans="15:30" ht="15.75" customHeight="1">
      <c r="O931" s="124"/>
      <c r="R931" s="124"/>
      <c r="U931" s="124"/>
      <c r="X931" s="124"/>
      <c r="AA931" s="124"/>
      <c r="AD931" s="124"/>
    </row>
    <row r="932" spans="15:30" ht="15.75" customHeight="1">
      <c r="O932" s="124"/>
      <c r="R932" s="124"/>
      <c r="U932" s="124"/>
      <c r="X932" s="124"/>
      <c r="AA932" s="124"/>
      <c r="AD932" s="124"/>
    </row>
    <row r="933" spans="15:30" ht="15.75" customHeight="1">
      <c r="O933" s="124"/>
      <c r="R933" s="124"/>
      <c r="U933" s="124"/>
      <c r="X933" s="124"/>
      <c r="AA933" s="124"/>
      <c r="AD933" s="124"/>
    </row>
    <row r="934" spans="15:30" ht="15.75" customHeight="1">
      <c r="O934" s="124"/>
      <c r="R934" s="124"/>
      <c r="U934" s="124"/>
      <c r="X934" s="124"/>
      <c r="AA934" s="124"/>
      <c r="AD934" s="124"/>
    </row>
    <row r="935" spans="15:30" ht="15.75" customHeight="1">
      <c r="O935" s="124"/>
      <c r="R935" s="124"/>
      <c r="U935" s="124"/>
      <c r="X935" s="124"/>
      <c r="AA935" s="124"/>
      <c r="AD935" s="124"/>
    </row>
    <row r="936" spans="15:30" ht="15.75" customHeight="1">
      <c r="O936" s="124"/>
      <c r="R936" s="124"/>
      <c r="U936" s="124"/>
      <c r="X936" s="124"/>
      <c r="AA936" s="124"/>
      <c r="AD936" s="124"/>
    </row>
    <row r="937" spans="15:30" ht="15.75" customHeight="1">
      <c r="O937" s="124"/>
      <c r="R937" s="124"/>
      <c r="U937" s="124"/>
      <c r="X937" s="124"/>
      <c r="AA937" s="124"/>
      <c r="AD937" s="124"/>
    </row>
    <row r="938" spans="15:30" ht="15.75" customHeight="1">
      <c r="O938" s="124"/>
      <c r="R938" s="124"/>
      <c r="U938" s="124"/>
      <c r="X938" s="124"/>
      <c r="AA938" s="124"/>
      <c r="AD938" s="124"/>
    </row>
    <row r="939" spans="15:30" ht="15.75" customHeight="1">
      <c r="O939" s="124"/>
      <c r="R939" s="124"/>
      <c r="U939" s="124"/>
      <c r="X939" s="124"/>
      <c r="AA939" s="124"/>
      <c r="AD939" s="124"/>
    </row>
    <row r="940" spans="15:30" ht="15.75" customHeight="1">
      <c r="O940" s="124"/>
      <c r="R940" s="124"/>
      <c r="U940" s="124"/>
      <c r="X940" s="124"/>
      <c r="AA940" s="124"/>
      <c r="AD940" s="124"/>
    </row>
    <row r="941" spans="15:30" ht="15.75" customHeight="1">
      <c r="O941" s="124"/>
      <c r="R941" s="124"/>
      <c r="U941" s="124"/>
      <c r="X941" s="124"/>
      <c r="AA941" s="124"/>
      <c r="AD941" s="124"/>
    </row>
    <row r="942" spans="15:30" ht="15.75" customHeight="1">
      <c r="O942" s="124"/>
      <c r="R942" s="124"/>
      <c r="U942" s="124"/>
      <c r="X942" s="124"/>
      <c r="AA942" s="124"/>
      <c r="AD942" s="124"/>
    </row>
    <row r="943" spans="15:30" ht="15.75" customHeight="1">
      <c r="O943" s="124"/>
      <c r="R943" s="124"/>
      <c r="U943" s="124"/>
      <c r="X943" s="124"/>
      <c r="AA943" s="124"/>
      <c r="AD943" s="124"/>
    </row>
    <row r="944" spans="15:30" ht="15.75" customHeight="1">
      <c r="O944" s="124"/>
      <c r="R944" s="124"/>
      <c r="U944" s="124"/>
      <c r="X944" s="124"/>
      <c r="AA944" s="124"/>
      <c r="AD944" s="124"/>
    </row>
    <row r="945" spans="15:30" ht="15.75" customHeight="1">
      <c r="O945" s="124"/>
      <c r="R945" s="124"/>
      <c r="U945" s="124"/>
      <c r="X945" s="124"/>
      <c r="AA945" s="124"/>
      <c r="AD945" s="124"/>
    </row>
    <row r="946" spans="15:30" ht="15.75" customHeight="1">
      <c r="O946" s="124"/>
      <c r="R946" s="124"/>
      <c r="U946" s="124"/>
      <c r="X946" s="124"/>
      <c r="AA946" s="124"/>
      <c r="AD946" s="124"/>
    </row>
    <row r="947" spans="15:30" ht="15.75" customHeight="1">
      <c r="O947" s="124"/>
      <c r="R947" s="124"/>
      <c r="U947" s="124"/>
      <c r="X947" s="124"/>
      <c r="AA947" s="124"/>
      <c r="AD947" s="124"/>
    </row>
    <row r="948" spans="15:30" ht="15.75" customHeight="1">
      <c r="O948" s="124"/>
      <c r="R948" s="124"/>
      <c r="U948" s="124"/>
      <c r="X948" s="124"/>
      <c r="AA948" s="124"/>
      <c r="AD948" s="124"/>
    </row>
    <row r="949" spans="15:30" ht="15.75" customHeight="1">
      <c r="O949" s="124"/>
      <c r="R949" s="124"/>
      <c r="U949" s="124"/>
      <c r="X949" s="124"/>
      <c r="AA949" s="124"/>
      <c r="AD949" s="124"/>
    </row>
    <row r="950" spans="15:30" ht="15.75" customHeight="1">
      <c r="O950" s="124"/>
      <c r="R950" s="124"/>
      <c r="U950" s="124"/>
      <c r="X950" s="124"/>
      <c r="AA950" s="124"/>
      <c r="AD950" s="124"/>
    </row>
    <row r="951" spans="15:30" ht="15.75" customHeight="1">
      <c r="O951" s="124"/>
      <c r="R951" s="124"/>
      <c r="U951" s="124"/>
      <c r="X951" s="124"/>
      <c r="AA951" s="124"/>
      <c r="AD951" s="124"/>
    </row>
    <row r="952" spans="15:30" ht="15.75" customHeight="1">
      <c r="O952" s="124"/>
      <c r="R952" s="124"/>
      <c r="U952" s="124"/>
      <c r="X952" s="124"/>
      <c r="AA952" s="124"/>
      <c r="AD952" s="124"/>
    </row>
    <row r="953" spans="15:30" ht="15.75" customHeight="1">
      <c r="O953" s="124"/>
      <c r="R953" s="124"/>
      <c r="U953" s="124"/>
      <c r="X953" s="124"/>
      <c r="AA953" s="124"/>
      <c r="AD953" s="124"/>
    </row>
    <row r="954" spans="15:30" ht="15.75" customHeight="1">
      <c r="O954" s="124"/>
      <c r="R954" s="124"/>
      <c r="U954" s="124"/>
      <c r="X954" s="124"/>
      <c r="AA954" s="124"/>
      <c r="AD954" s="124"/>
    </row>
    <row r="955" spans="15:30" ht="15.75" customHeight="1">
      <c r="O955" s="124"/>
      <c r="R955" s="124"/>
      <c r="U955" s="124"/>
      <c r="X955" s="124"/>
      <c r="AA955" s="124"/>
      <c r="AD955" s="124"/>
    </row>
    <row r="956" spans="15:30" ht="15.75" customHeight="1">
      <c r="O956" s="124"/>
      <c r="R956" s="124"/>
      <c r="U956" s="124"/>
      <c r="X956" s="124"/>
      <c r="AA956" s="124"/>
      <c r="AD956" s="124"/>
    </row>
    <row r="957" spans="15:30" ht="15.75" customHeight="1">
      <c r="O957" s="124"/>
      <c r="R957" s="124"/>
      <c r="U957" s="124"/>
      <c r="X957" s="124"/>
      <c r="AA957" s="124"/>
      <c r="AD957" s="124"/>
    </row>
    <row r="958" spans="15:30" ht="15.75" customHeight="1">
      <c r="O958" s="124"/>
      <c r="R958" s="124"/>
      <c r="U958" s="124"/>
      <c r="X958" s="124"/>
      <c r="AA958" s="124"/>
      <c r="AD958" s="124"/>
    </row>
    <row r="959" spans="15:30" ht="15.75" customHeight="1">
      <c r="O959" s="124"/>
      <c r="R959" s="124"/>
      <c r="U959" s="124"/>
      <c r="X959" s="124"/>
      <c r="AA959" s="124"/>
      <c r="AD959" s="124"/>
    </row>
    <row r="960" spans="15:30" ht="15.75" customHeight="1">
      <c r="O960" s="124"/>
      <c r="R960" s="124"/>
      <c r="U960" s="124"/>
      <c r="X960" s="124"/>
      <c r="AA960" s="124"/>
      <c r="AD960" s="124"/>
    </row>
    <row r="961" spans="15:30" ht="15.75" customHeight="1">
      <c r="O961" s="124"/>
      <c r="R961" s="124"/>
      <c r="U961" s="124"/>
      <c r="X961" s="124"/>
      <c r="AA961" s="124"/>
      <c r="AD961" s="124"/>
    </row>
    <row r="962" spans="15:30" ht="15.75" customHeight="1">
      <c r="O962" s="124"/>
      <c r="R962" s="124"/>
      <c r="U962" s="124"/>
      <c r="X962" s="124"/>
      <c r="AA962" s="124"/>
      <c r="AD962" s="124"/>
    </row>
    <row r="963" spans="15:30" ht="15.75" customHeight="1">
      <c r="O963" s="124"/>
      <c r="R963" s="124"/>
      <c r="U963" s="124"/>
      <c r="X963" s="124"/>
      <c r="AA963" s="124"/>
      <c r="AD963" s="124"/>
    </row>
    <row r="964" spans="15:30" ht="15.75" customHeight="1">
      <c r="O964" s="124"/>
      <c r="R964" s="124"/>
      <c r="U964" s="124"/>
      <c r="X964" s="124"/>
      <c r="AA964" s="124"/>
      <c r="AD964" s="124"/>
    </row>
    <row r="965" spans="15:30" ht="15.75" customHeight="1">
      <c r="O965" s="124"/>
      <c r="R965" s="124"/>
      <c r="U965" s="124"/>
      <c r="X965" s="124"/>
      <c r="AA965" s="124"/>
      <c r="AD965" s="124"/>
    </row>
    <row r="966" spans="15:30" ht="15.75" customHeight="1">
      <c r="O966" s="124"/>
      <c r="R966" s="124"/>
      <c r="U966" s="124"/>
      <c r="X966" s="124"/>
      <c r="AA966" s="124"/>
      <c r="AD966" s="124"/>
    </row>
    <row r="967" spans="15:30" ht="15.75" customHeight="1">
      <c r="O967" s="124"/>
      <c r="R967" s="124"/>
      <c r="U967" s="124"/>
      <c r="X967" s="124"/>
      <c r="AA967" s="124"/>
      <c r="AD967" s="124"/>
    </row>
    <row r="968" spans="15:30" ht="15.75" customHeight="1">
      <c r="O968" s="124"/>
      <c r="R968" s="124"/>
      <c r="U968" s="124"/>
      <c r="X968" s="124"/>
      <c r="AA968" s="124"/>
      <c r="AD968" s="124"/>
    </row>
    <row r="969" spans="15:30" ht="15.75" customHeight="1">
      <c r="O969" s="124"/>
      <c r="R969" s="124"/>
      <c r="U969" s="124"/>
      <c r="X969" s="124"/>
      <c r="AA969" s="124"/>
      <c r="AD969" s="124"/>
    </row>
    <row r="970" spans="15:30" ht="15.75" customHeight="1">
      <c r="O970" s="124"/>
      <c r="R970" s="124"/>
      <c r="U970" s="124"/>
      <c r="X970" s="124"/>
      <c r="AA970" s="124"/>
      <c r="AD970" s="124"/>
    </row>
    <row r="971" spans="15:30" ht="15.75" customHeight="1">
      <c r="O971" s="124"/>
      <c r="R971" s="124"/>
      <c r="U971" s="124"/>
      <c r="X971" s="124"/>
      <c r="AA971" s="124"/>
      <c r="AD971" s="124"/>
    </row>
    <row r="972" spans="15:30" ht="15.75" customHeight="1">
      <c r="O972" s="124"/>
      <c r="R972" s="124"/>
      <c r="U972" s="124"/>
      <c r="X972" s="124"/>
      <c r="AA972" s="124"/>
      <c r="AD972" s="124"/>
    </row>
    <row r="973" spans="15:30" ht="15.75" customHeight="1">
      <c r="O973" s="124"/>
      <c r="R973" s="124"/>
      <c r="U973" s="124"/>
      <c r="X973" s="124"/>
      <c r="AA973" s="124"/>
      <c r="AD973" s="124"/>
    </row>
    <row r="974" spans="15:30" ht="15.75" customHeight="1">
      <c r="O974" s="124"/>
      <c r="R974" s="124"/>
      <c r="U974" s="124"/>
      <c r="X974" s="124"/>
      <c r="AA974" s="124"/>
      <c r="AD974" s="124"/>
    </row>
    <row r="975" spans="15:30" ht="15.75" customHeight="1">
      <c r="O975" s="124"/>
      <c r="R975" s="124"/>
      <c r="U975" s="124"/>
      <c r="X975" s="124"/>
      <c r="AA975" s="124"/>
      <c r="AD975" s="124"/>
    </row>
    <row r="976" spans="15:30" ht="15.75" customHeight="1">
      <c r="O976" s="124"/>
      <c r="R976" s="124"/>
      <c r="U976" s="124"/>
      <c r="X976" s="124"/>
      <c r="AA976" s="124"/>
      <c r="AD976" s="124"/>
    </row>
    <row r="977" spans="15:30" ht="15.75" customHeight="1">
      <c r="O977" s="124"/>
      <c r="R977" s="124"/>
      <c r="U977" s="124"/>
      <c r="X977" s="124"/>
      <c r="AA977" s="124"/>
      <c r="AD977" s="124"/>
    </row>
    <row r="978" spans="15:30" ht="15.75" customHeight="1">
      <c r="O978" s="124"/>
      <c r="R978" s="124"/>
      <c r="U978" s="124"/>
      <c r="X978" s="124"/>
      <c r="AA978" s="124"/>
      <c r="AD978" s="124"/>
    </row>
    <row r="979" spans="15:30" ht="15.75" customHeight="1">
      <c r="O979" s="124"/>
      <c r="R979" s="124"/>
      <c r="U979" s="124"/>
      <c r="X979" s="124"/>
      <c r="AA979" s="124"/>
      <c r="AD979" s="124"/>
    </row>
    <row r="980" spans="15:30" ht="15.75" customHeight="1">
      <c r="O980" s="124"/>
      <c r="R980" s="124"/>
      <c r="U980" s="124"/>
      <c r="X980" s="124"/>
      <c r="AA980" s="124"/>
      <c r="AD980" s="124"/>
    </row>
    <row r="981" spans="15:30" ht="15.75" customHeight="1">
      <c r="O981" s="124"/>
      <c r="R981" s="124"/>
      <c r="U981" s="124"/>
      <c r="X981" s="124"/>
      <c r="AA981" s="124"/>
      <c r="AD981" s="124"/>
    </row>
    <row r="982" spans="15:30" ht="15.75" customHeight="1">
      <c r="O982" s="124"/>
      <c r="R982" s="124"/>
      <c r="U982" s="124"/>
      <c r="X982" s="124"/>
      <c r="AA982" s="124"/>
      <c r="AD982" s="124"/>
    </row>
    <row r="983" spans="15:30" ht="15.75" customHeight="1">
      <c r="O983" s="124"/>
      <c r="R983" s="124"/>
      <c r="U983" s="124"/>
      <c r="X983" s="124"/>
      <c r="AA983" s="124"/>
      <c r="AD983" s="124"/>
    </row>
    <row r="984" spans="15:30" ht="15.75" customHeight="1">
      <c r="O984" s="124"/>
      <c r="R984" s="124"/>
      <c r="U984" s="124"/>
      <c r="X984" s="124"/>
      <c r="AA984" s="124"/>
      <c r="AD984" s="124"/>
    </row>
    <row r="985" spans="15:30" ht="15.75" customHeight="1">
      <c r="O985" s="124"/>
      <c r="R985" s="124"/>
      <c r="U985" s="124"/>
      <c r="X985" s="124"/>
      <c r="AA985" s="124"/>
      <c r="AD985" s="124"/>
    </row>
    <row r="986" spans="15:30" ht="15.75" customHeight="1">
      <c r="O986" s="124"/>
      <c r="R986" s="124"/>
      <c r="U986" s="124"/>
      <c r="X986" s="124"/>
      <c r="AA986" s="124"/>
      <c r="AD986" s="124"/>
    </row>
    <row r="987" spans="15:30" ht="15.75" customHeight="1">
      <c r="O987" s="124"/>
      <c r="R987" s="124"/>
      <c r="U987" s="124"/>
      <c r="X987" s="124"/>
      <c r="AA987" s="124"/>
      <c r="AD987" s="124"/>
    </row>
    <row r="988" spans="15:30" ht="15.75" customHeight="1">
      <c r="O988" s="124"/>
      <c r="R988" s="124"/>
      <c r="U988" s="124"/>
      <c r="X988" s="124"/>
      <c r="AA988" s="124"/>
      <c r="AD988" s="124"/>
    </row>
    <row r="989" spans="15:30" ht="15.75" customHeight="1">
      <c r="O989" s="124"/>
      <c r="R989" s="124"/>
      <c r="U989" s="124"/>
      <c r="X989" s="124"/>
      <c r="AA989" s="124"/>
      <c r="AD989" s="124"/>
    </row>
    <row r="990" spans="15:30" ht="15.75" customHeight="1">
      <c r="O990" s="124"/>
      <c r="R990" s="124"/>
      <c r="U990" s="124"/>
      <c r="X990" s="124"/>
      <c r="AA990" s="124"/>
      <c r="AD990" s="124"/>
    </row>
    <row r="991" spans="15:30" ht="15.75" customHeight="1">
      <c r="O991" s="124"/>
      <c r="R991" s="124"/>
      <c r="U991" s="124"/>
      <c r="X991" s="124"/>
      <c r="AA991" s="124"/>
      <c r="AD991" s="124"/>
    </row>
    <row r="992" spans="15:30" ht="15.75" customHeight="1">
      <c r="O992" s="124"/>
      <c r="R992" s="124"/>
      <c r="U992" s="124"/>
      <c r="X992" s="124"/>
      <c r="AA992" s="124"/>
      <c r="AD992" s="124"/>
    </row>
    <row r="993" spans="15:30" ht="15.75" customHeight="1">
      <c r="O993" s="124"/>
      <c r="R993" s="124"/>
      <c r="U993" s="124"/>
      <c r="X993" s="124"/>
      <c r="AA993" s="124"/>
      <c r="AD993" s="124"/>
    </row>
    <row r="994" spans="15:30" ht="15.75" customHeight="1">
      <c r="O994" s="124"/>
      <c r="R994" s="124"/>
      <c r="U994" s="124"/>
      <c r="X994" s="124"/>
      <c r="AA994" s="124"/>
      <c r="AD994" s="124"/>
    </row>
    <row r="995" spans="15:30" ht="15.75" customHeight="1">
      <c r="O995" s="124"/>
      <c r="R995" s="124"/>
      <c r="U995" s="124"/>
      <c r="X995" s="124"/>
      <c r="AA995" s="124"/>
      <c r="AD995" s="124"/>
    </row>
    <row r="996" spans="15:30" ht="15.75" customHeight="1">
      <c r="O996" s="124"/>
      <c r="R996" s="124"/>
      <c r="U996" s="124"/>
      <c r="X996" s="124"/>
      <c r="AA996" s="124"/>
      <c r="AD996" s="124"/>
    </row>
    <row r="997" spans="15:30" ht="15.75" customHeight="1">
      <c r="O997" s="124"/>
      <c r="R997" s="124"/>
      <c r="U997" s="124"/>
      <c r="X997" s="124"/>
      <c r="AA997" s="124"/>
      <c r="AD997" s="124"/>
    </row>
    <row r="998" spans="15:30" ht="15.75" customHeight="1">
      <c r="O998" s="124"/>
      <c r="R998" s="124"/>
      <c r="U998" s="124"/>
      <c r="X998" s="124"/>
      <c r="AA998" s="124"/>
      <c r="AD998" s="124"/>
    </row>
    <row r="999" spans="15:30" ht="15.75" customHeight="1">
      <c r="O999" s="124"/>
      <c r="R999" s="124"/>
      <c r="U999" s="124"/>
      <c r="X999" s="124"/>
      <c r="AA999" s="124"/>
      <c r="AD999" s="124"/>
    </row>
    <row r="1000" spans="15:30" ht="15.75" customHeight="1">
      <c r="O1000" s="124"/>
      <c r="R1000" s="124"/>
      <c r="U1000" s="124"/>
      <c r="X1000" s="124"/>
      <c r="AA1000" s="124"/>
      <c r="AD1000" s="124"/>
    </row>
  </sheetData>
  <sheetProtection selectLockedCells="1" selectUnlockedCells="1"/>
  <mergeCells count="11">
    <mergeCell ref="A141:M141"/>
    <mergeCell ref="H5:K5"/>
    <mergeCell ref="Y17:Y18"/>
    <mergeCell ref="AB17:AB18"/>
    <mergeCell ref="F15:I15"/>
    <mergeCell ref="J15:M15"/>
    <mergeCell ref="F16:I16"/>
    <mergeCell ref="J16:M16"/>
    <mergeCell ref="P17:P18"/>
    <mergeCell ref="S17:S18"/>
    <mergeCell ref="V17:V18"/>
  </mergeCells>
  <hyperlinks>
    <hyperlink ref="F92" r:id="rId1" xr:uid="{00000000-0004-0000-0000-000000000000}"/>
  </hyperlinks>
  <pageMargins left="0.7" right="0.7" top="0.75" bottom="0.75" header="0" footer="0"/>
  <pageSetup paperSize="5" orientation="landscape"/>
  <headerFooter>
    <oddFooter>&amp;L&amp;F&amp;RPage &amp;P of</oddFooter>
  </headerFooter>
  <rowBreaks count="1" manualBreakCount="1">
    <brk id="72" man="1"/>
  </rowBreaks>
  <ignoredErrors>
    <ignoredError sqref="O112" formulaRange="1"/>
    <ignoredError sqref="O20:O21 N20 N25:O25 N30:O30 N35:O35 N40:O40"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000"/>
  <sheetViews>
    <sheetView zoomScale="147" zoomScaleNormal="147" workbookViewId="0">
      <selection activeCell="A62" sqref="A62"/>
    </sheetView>
  </sheetViews>
  <sheetFormatPr defaultColWidth="14.42578125" defaultRowHeight="15" customHeight="1"/>
  <cols>
    <col min="1" max="1" width="170.85546875" customWidth="1"/>
    <col min="2" max="26" width="11.42578125" customWidth="1"/>
  </cols>
  <sheetData>
    <row r="1" spans="1:1" ht="18">
      <c r="A1" s="125" t="s">
        <v>80</v>
      </c>
    </row>
    <row r="2" spans="1:1" ht="30" customHeight="1">
      <c r="A2" s="141" t="s">
        <v>105</v>
      </c>
    </row>
    <row r="3" spans="1:1" ht="30" customHeight="1">
      <c r="A3" s="142" t="s">
        <v>106</v>
      </c>
    </row>
    <row r="4" spans="1:1" ht="135">
      <c r="A4" s="143" t="s">
        <v>107</v>
      </c>
    </row>
    <row r="5" spans="1:1" ht="15.75">
      <c r="A5" s="126"/>
    </row>
    <row r="6" spans="1:1" ht="15.75">
      <c r="A6" s="126"/>
    </row>
    <row r="7" spans="1:1" ht="15.75">
      <c r="A7" s="127" t="s">
        <v>81</v>
      </c>
    </row>
    <row r="8" spans="1:1">
      <c r="A8" s="128" t="s">
        <v>82</v>
      </c>
    </row>
    <row r="9" spans="1:1" ht="15" customHeight="1">
      <c r="A9" s="145" t="s">
        <v>139</v>
      </c>
    </row>
    <row r="10" spans="1:1">
      <c r="A10" s="121"/>
    </row>
    <row r="11" spans="1:1" ht="15.75">
      <c r="A11" s="127" t="s">
        <v>14</v>
      </c>
    </row>
    <row r="12" spans="1:1" ht="45">
      <c r="A12" s="140" t="s">
        <v>140</v>
      </c>
    </row>
    <row r="13" spans="1:1" ht="30">
      <c r="A13" s="140" t="s">
        <v>141</v>
      </c>
    </row>
    <row r="14" spans="1:1" ht="45">
      <c r="A14" s="148" t="s">
        <v>142</v>
      </c>
    </row>
    <row r="15" spans="1:1">
      <c r="A15" s="149" t="s">
        <v>143</v>
      </c>
    </row>
    <row r="16" spans="1:1">
      <c r="A16" s="158" t="s">
        <v>144</v>
      </c>
    </row>
    <row r="17" spans="1:1">
      <c r="A17" s="121" t="s">
        <v>83</v>
      </c>
    </row>
    <row r="18" spans="1:1">
      <c r="A18" s="121"/>
    </row>
    <row r="19" spans="1:1" ht="15.75">
      <c r="A19" s="129" t="s">
        <v>84</v>
      </c>
    </row>
    <row r="20" spans="1:1">
      <c r="A20" s="159" t="s">
        <v>145</v>
      </c>
    </row>
    <row r="21" spans="1:1" ht="15.75" customHeight="1">
      <c r="A21" s="144" t="s">
        <v>115</v>
      </c>
    </row>
    <row r="22" spans="1:1" ht="15.75" customHeight="1">
      <c r="A22" s="121" t="s">
        <v>85</v>
      </c>
    </row>
    <row r="23" spans="1:1" ht="15.75" customHeight="1">
      <c r="A23" s="121"/>
    </row>
    <row r="24" spans="1:1" ht="15.75" customHeight="1">
      <c r="A24" s="129" t="s">
        <v>51</v>
      </c>
    </row>
    <row r="25" spans="1:1" ht="15.75" customHeight="1">
      <c r="A25" s="159" t="s">
        <v>146</v>
      </c>
    </row>
    <row r="26" spans="1:1" ht="15.75" customHeight="1">
      <c r="A26" s="121" t="s">
        <v>86</v>
      </c>
    </row>
    <row r="27" spans="1:1" ht="15.75" customHeight="1">
      <c r="A27" s="121" t="s">
        <v>87</v>
      </c>
    </row>
    <row r="28" spans="1:1" ht="15.75" customHeight="1">
      <c r="A28" s="121" t="s">
        <v>88</v>
      </c>
    </row>
    <row r="29" spans="1:1" ht="15.75" customHeight="1">
      <c r="A29" s="121"/>
    </row>
    <row r="30" spans="1:1" ht="15.75" customHeight="1">
      <c r="A30" s="129" t="s">
        <v>57</v>
      </c>
    </row>
    <row r="31" spans="1:1" ht="15.75" customHeight="1">
      <c r="A31" s="159" t="s">
        <v>147</v>
      </c>
    </row>
    <row r="32" spans="1:1" ht="15.75" customHeight="1">
      <c r="A32" s="121" t="s">
        <v>89</v>
      </c>
    </row>
    <row r="33" spans="1:1" ht="15.75" customHeight="1">
      <c r="A33" s="121" t="s">
        <v>90</v>
      </c>
    </row>
    <row r="34" spans="1:1" ht="15.75" customHeight="1">
      <c r="A34" s="121" t="s">
        <v>85</v>
      </c>
    </row>
    <row r="35" spans="1:1" ht="15.75" customHeight="1">
      <c r="A35" s="121"/>
    </row>
    <row r="36" spans="1:1" ht="15.75" customHeight="1">
      <c r="A36" s="129" t="s">
        <v>62</v>
      </c>
    </row>
    <row r="37" spans="1:1" ht="15.75" customHeight="1">
      <c r="A37" s="159" t="s">
        <v>148</v>
      </c>
    </row>
    <row r="38" spans="1:1" ht="15.75" customHeight="1">
      <c r="A38" s="121" t="s">
        <v>91</v>
      </c>
    </row>
    <row r="39" spans="1:1" ht="15.75" customHeight="1">
      <c r="A39" s="121" t="s">
        <v>92</v>
      </c>
    </row>
    <row r="40" spans="1:1" ht="15.75" customHeight="1">
      <c r="A40" s="121" t="s">
        <v>93</v>
      </c>
    </row>
    <row r="41" spans="1:1" ht="30" customHeight="1">
      <c r="A41" s="144" t="s">
        <v>138</v>
      </c>
    </row>
    <row r="42" spans="1:1" ht="15.75" customHeight="1">
      <c r="A42" s="121" t="s">
        <v>85</v>
      </c>
    </row>
    <row r="43" spans="1:1" ht="15.75" customHeight="1">
      <c r="A43" s="121"/>
    </row>
    <row r="44" spans="1:1" ht="15.75" customHeight="1">
      <c r="A44" s="129" t="s">
        <v>64</v>
      </c>
    </row>
    <row r="45" spans="1:1" ht="15.75" customHeight="1">
      <c r="A45" s="159" t="s">
        <v>149</v>
      </c>
    </row>
    <row r="46" spans="1:1" ht="15.75" customHeight="1">
      <c r="A46" s="121" t="s">
        <v>94</v>
      </c>
    </row>
    <row r="47" spans="1:1" ht="15.75" customHeight="1">
      <c r="A47" s="121" t="s">
        <v>85</v>
      </c>
    </row>
    <row r="48" spans="1:1" ht="15.75" customHeight="1">
      <c r="A48" s="121"/>
    </row>
    <row r="49" spans="1:1" ht="15.75" customHeight="1">
      <c r="A49" s="129" t="s">
        <v>66</v>
      </c>
    </row>
    <row r="50" spans="1:1" ht="15.75" customHeight="1">
      <c r="A50" s="159" t="s">
        <v>150</v>
      </c>
    </row>
    <row r="51" spans="1:1" ht="15.75" customHeight="1">
      <c r="A51" s="144" t="s">
        <v>116</v>
      </c>
    </row>
    <row r="52" spans="1:1" ht="15.75" customHeight="1">
      <c r="A52" s="121" t="s">
        <v>95</v>
      </c>
    </row>
    <row r="53" spans="1:1" ht="15.75" customHeight="1">
      <c r="A53" s="121" t="s">
        <v>85</v>
      </c>
    </row>
    <row r="54" spans="1:1" ht="15.75" customHeight="1">
      <c r="A54" s="121"/>
    </row>
    <row r="55" spans="1:1" ht="15.75" customHeight="1">
      <c r="A55" s="129" t="s">
        <v>96</v>
      </c>
    </row>
    <row r="56" spans="1:1" ht="15.75" customHeight="1">
      <c r="A56" s="159" t="s">
        <v>151</v>
      </c>
    </row>
    <row r="57" spans="1:1" ht="42.95" customHeight="1">
      <c r="A57" s="121" t="s">
        <v>97</v>
      </c>
    </row>
    <row r="58" spans="1:1" ht="15.75" customHeight="1">
      <c r="A58" s="121" t="s">
        <v>98</v>
      </c>
    </row>
    <row r="59" spans="1:1" ht="15.75" customHeight="1">
      <c r="A59" s="121" t="s">
        <v>85</v>
      </c>
    </row>
    <row r="60" spans="1:1" ht="15.75" customHeight="1">
      <c r="A60" s="121"/>
    </row>
    <row r="61" spans="1:1" ht="15.75" customHeight="1">
      <c r="A61" s="129" t="s">
        <v>99</v>
      </c>
    </row>
    <row r="62" spans="1:1" ht="15.75" customHeight="1">
      <c r="A62" s="160" t="s">
        <v>152</v>
      </c>
    </row>
    <row r="63" spans="1:1" ht="15" customHeight="1">
      <c r="A63" s="144" t="s">
        <v>117</v>
      </c>
    </row>
    <row r="64" spans="1:1" ht="30.95" customHeight="1">
      <c r="A64" s="144" t="s">
        <v>118</v>
      </c>
    </row>
    <row r="65" spans="1:4" ht="15.75" customHeight="1">
      <c r="A65" s="121" t="s">
        <v>100</v>
      </c>
    </row>
    <row r="66" spans="1:4" ht="15.75" customHeight="1">
      <c r="A66" s="121"/>
    </row>
    <row r="67" spans="1:4" ht="15.75" customHeight="1">
      <c r="A67" s="130"/>
      <c r="B67" s="175"/>
      <c r="C67" s="165"/>
      <c r="D67" s="131"/>
    </row>
    <row r="68" spans="1:4" ht="15.75" customHeight="1">
      <c r="A68" s="17"/>
      <c r="B68" s="176"/>
      <c r="C68" s="165"/>
      <c r="D68" s="132"/>
    </row>
    <row r="69" spans="1:4" ht="15.75" customHeight="1">
      <c r="A69" s="17"/>
      <c r="B69" s="176"/>
      <c r="C69" s="165"/>
      <c r="D69" s="132"/>
    </row>
    <row r="70" spans="1:4" ht="15.75" customHeight="1">
      <c r="A70" s="133" t="s">
        <v>119</v>
      </c>
    </row>
    <row r="71" spans="1:4" ht="15.75" customHeight="1">
      <c r="A71" s="121"/>
    </row>
    <row r="72" spans="1:4" ht="15.75" customHeight="1">
      <c r="A72" s="121"/>
    </row>
    <row r="73" spans="1:4" ht="15.75" customHeight="1">
      <c r="A73" s="121"/>
    </row>
    <row r="74" spans="1:4" ht="15.75" customHeight="1">
      <c r="A74" s="121"/>
    </row>
    <row r="75" spans="1:4" ht="15.75" customHeight="1">
      <c r="A75" s="121"/>
    </row>
    <row r="76" spans="1:4" ht="15.75" customHeight="1">
      <c r="A76" s="121"/>
    </row>
    <row r="77" spans="1:4" ht="15.75" customHeight="1">
      <c r="A77" s="121"/>
    </row>
    <row r="78" spans="1:4" ht="15.75" customHeight="1">
      <c r="A78" s="121"/>
    </row>
    <row r="79" spans="1:4" ht="15.75" customHeight="1">
      <c r="A79" s="121"/>
    </row>
    <row r="80" spans="1:4" ht="15.75" customHeight="1">
      <c r="A80" s="121"/>
    </row>
    <row r="81" spans="1:1" ht="15.75" customHeight="1">
      <c r="A81" s="121"/>
    </row>
    <row r="82" spans="1:1" ht="15.75" customHeight="1">
      <c r="A82" s="121"/>
    </row>
    <row r="83" spans="1:1" ht="15.75" customHeight="1">
      <c r="A83" s="121"/>
    </row>
    <row r="84" spans="1:1" ht="15.75" customHeight="1">
      <c r="A84" s="121"/>
    </row>
    <row r="85" spans="1:1" ht="15.75" customHeight="1">
      <c r="A85" s="121"/>
    </row>
    <row r="86" spans="1:1" ht="15.75" customHeight="1">
      <c r="A86" s="121"/>
    </row>
    <row r="87" spans="1:1" ht="15.75" customHeight="1">
      <c r="A87" s="121"/>
    </row>
    <row r="88" spans="1:1" ht="15.75" customHeight="1">
      <c r="A88" s="121"/>
    </row>
    <row r="89" spans="1:1" ht="15.75" customHeight="1">
      <c r="A89" s="121"/>
    </row>
    <row r="90" spans="1:1" ht="15.75" customHeight="1">
      <c r="A90" s="121"/>
    </row>
    <row r="91" spans="1:1" ht="15.75" customHeight="1">
      <c r="A91" s="121"/>
    </row>
    <row r="92" spans="1:1" ht="15.75" customHeight="1">
      <c r="A92" s="121"/>
    </row>
    <row r="93" spans="1:1" ht="15.75" customHeight="1">
      <c r="A93" s="121"/>
    </row>
    <row r="94" spans="1:1" ht="15.75" customHeight="1">
      <c r="A94" s="121"/>
    </row>
    <row r="95" spans="1:1" ht="15.75" customHeight="1">
      <c r="A95" s="121"/>
    </row>
    <row r="96" spans="1:1" ht="15.75" customHeight="1">
      <c r="A96" s="121"/>
    </row>
    <row r="97" spans="1:1" ht="15.75" customHeight="1">
      <c r="A97" s="121"/>
    </row>
    <row r="98" spans="1:1" ht="15.75" customHeight="1">
      <c r="A98" s="121"/>
    </row>
    <row r="99" spans="1:1" ht="15.75" customHeight="1">
      <c r="A99" s="121"/>
    </row>
    <row r="100" spans="1:1" ht="15.75" customHeight="1">
      <c r="A100" s="121"/>
    </row>
    <row r="101" spans="1:1" ht="15.75" customHeight="1">
      <c r="A101" s="121"/>
    </row>
    <row r="102" spans="1:1" ht="15.75" customHeight="1">
      <c r="A102" s="121"/>
    </row>
    <row r="103" spans="1:1" ht="15.75" customHeight="1">
      <c r="A103" s="121"/>
    </row>
    <row r="104" spans="1:1" ht="15.75" customHeight="1">
      <c r="A104" s="121"/>
    </row>
    <row r="105" spans="1:1" ht="15.75" customHeight="1">
      <c r="A105" s="121"/>
    </row>
    <row r="106" spans="1:1" ht="15.75" customHeight="1">
      <c r="A106" s="121"/>
    </row>
    <row r="107" spans="1:1" ht="15.75" customHeight="1">
      <c r="A107" s="121"/>
    </row>
    <row r="108" spans="1:1" ht="15.75" customHeight="1">
      <c r="A108" s="121"/>
    </row>
    <row r="109" spans="1:1" ht="15.75" customHeight="1">
      <c r="A109" s="121"/>
    </row>
    <row r="110" spans="1:1" ht="15.75" customHeight="1">
      <c r="A110" s="121"/>
    </row>
    <row r="111" spans="1:1" ht="15.75" customHeight="1">
      <c r="A111" s="121"/>
    </row>
    <row r="112" spans="1:1" ht="15.75" customHeight="1">
      <c r="A112" s="121"/>
    </row>
    <row r="113" spans="1:1" ht="15.75" customHeight="1">
      <c r="A113" s="121"/>
    </row>
    <row r="114" spans="1:1" ht="15.75" customHeight="1">
      <c r="A114" s="121"/>
    </row>
    <row r="115" spans="1:1" ht="15.75" customHeight="1">
      <c r="A115" s="121"/>
    </row>
    <row r="116" spans="1:1" ht="15.75" customHeight="1">
      <c r="A116" s="121"/>
    </row>
    <row r="117" spans="1:1" ht="15.75" customHeight="1">
      <c r="A117" s="121"/>
    </row>
    <row r="118" spans="1:1" ht="15.75" customHeight="1">
      <c r="A118" s="121"/>
    </row>
    <row r="119" spans="1:1" ht="15.75" customHeight="1">
      <c r="A119" s="121"/>
    </row>
    <row r="120" spans="1:1" ht="15.75" customHeight="1">
      <c r="A120" s="121"/>
    </row>
    <row r="121" spans="1:1" ht="15.75" customHeight="1">
      <c r="A121" s="121"/>
    </row>
    <row r="122" spans="1:1" ht="15.75" customHeight="1">
      <c r="A122" s="121"/>
    </row>
    <row r="123" spans="1:1" ht="15.75" customHeight="1">
      <c r="A123" s="121"/>
    </row>
    <row r="124" spans="1:1" ht="15.75" customHeight="1">
      <c r="A124" s="121"/>
    </row>
    <row r="125" spans="1:1" ht="15.75" customHeight="1">
      <c r="A125" s="121"/>
    </row>
    <row r="126" spans="1:1" ht="15.75" customHeight="1">
      <c r="A126" s="121"/>
    </row>
    <row r="127" spans="1:1" ht="15.75" customHeight="1">
      <c r="A127" s="121"/>
    </row>
    <row r="128" spans="1:1" ht="15.75" customHeight="1">
      <c r="A128" s="121"/>
    </row>
    <row r="129" spans="1:1" ht="15.75" customHeight="1">
      <c r="A129" s="121"/>
    </row>
    <row r="130" spans="1:1" ht="15.75" customHeight="1">
      <c r="A130" s="121"/>
    </row>
    <row r="131" spans="1:1" ht="15.75" customHeight="1">
      <c r="A131" s="121"/>
    </row>
    <row r="132" spans="1:1" ht="15.75" customHeight="1">
      <c r="A132" s="121"/>
    </row>
    <row r="133" spans="1:1" ht="15.75" customHeight="1">
      <c r="A133" s="121"/>
    </row>
    <row r="134" spans="1:1" ht="15.75" customHeight="1">
      <c r="A134" s="121"/>
    </row>
    <row r="135" spans="1:1" ht="15.75" customHeight="1">
      <c r="A135" s="121"/>
    </row>
    <row r="136" spans="1:1" ht="15.75" customHeight="1">
      <c r="A136" s="121"/>
    </row>
    <row r="137" spans="1:1" ht="15.75" customHeight="1">
      <c r="A137" s="121"/>
    </row>
    <row r="138" spans="1:1" ht="15.75" customHeight="1">
      <c r="A138" s="121"/>
    </row>
    <row r="139" spans="1:1" ht="15.75" customHeight="1">
      <c r="A139" s="121"/>
    </row>
    <row r="140" spans="1:1" ht="15.75" customHeight="1">
      <c r="A140" s="121"/>
    </row>
    <row r="141" spans="1:1" ht="15.75" customHeight="1">
      <c r="A141" s="121"/>
    </row>
    <row r="142" spans="1:1" ht="15.75" customHeight="1">
      <c r="A142" s="121"/>
    </row>
    <row r="143" spans="1:1" ht="15.75" customHeight="1">
      <c r="A143" s="121"/>
    </row>
    <row r="144" spans="1:1" ht="15.75" customHeight="1">
      <c r="A144" s="121"/>
    </row>
    <row r="145" spans="1:1" ht="15.75" customHeight="1">
      <c r="A145" s="121"/>
    </row>
    <row r="146" spans="1:1" ht="15.75" customHeight="1">
      <c r="A146" s="121"/>
    </row>
    <row r="147" spans="1:1" ht="15.75" customHeight="1">
      <c r="A147" s="121"/>
    </row>
    <row r="148" spans="1:1" ht="15.75" customHeight="1">
      <c r="A148" s="121"/>
    </row>
    <row r="149" spans="1:1" ht="15.75" customHeight="1">
      <c r="A149" s="121"/>
    </row>
    <row r="150" spans="1:1" ht="15.75" customHeight="1">
      <c r="A150" s="121"/>
    </row>
    <row r="151" spans="1:1" ht="15.75" customHeight="1">
      <c r="A151" s="121"/>
    </row>
    <row r="152" spans="1:1" ht="15.75" customHeight="1">
      <c r="A152" s="121"/>
    </row>
    <row r="153" spans="1:1" ht="15.75" customHeight="1">
      <c r="A153" s="121"/>
    </row>
    <row r="154" spans="1:1" ht="15.75" customHeight="1">
      <c r="A154" s="121"/>
    </row>
    <row r="155" spans="1:1" ht="15.75" customHeight="1">
      <c r="A155" s="121"/>
    </row>
    <row r="156" spans="1:1" ht="15.75" customHeight="1">
      <c r="A156" s="121"/>
    </row>
    <row r="157" spans="1:1" ht="15.75" customHeight="1">
      <c r="A157" s="121"/>
    </row>
    <row r="158" spans="1:1" ht="15.75" customHeight="1">
      <c r="A158" s="121"/>
    </row>
    <row r="159" spans="1:1" ht="15.75" customHeight="1">
      <c r="A159" s="121"/>
    </row>
    <row r="160" spans="1:1" ht="15.75" customHeight="1">
      <c r="A160" s="121"/>
    </row>
    <row r="161" spans="1:1" ht="15.75" customHeight="1">
      <c r="A161" s="121"/>
    </row>
    <row r="162" spans="1:1" ht="15.75" customHeight="1">
      <c r="A162" s="121"/>
    </row>
    <row r="163" spans="1:1" ht="15.75" customHeight="1">
      <c r="A163" s="121"/>
    </row>
    <row r="164" spans="1:1" ht="15.75" customHeight="1">
      <c r="A164" s="121"/>
    </row>
    <row r="165" spans="1:1" ht="15.75" customHeight="1">
      <c r="A165" s="121"/>
    </row>
    <row r="166" spans="1:1" ht="15.75" customHeight="1">
      <c r="A166" s="121"/>
    </row>
    <row r="167" spans="1:1" ht="15.75" customHeight="1">
      <c r="A167" s="121"/>
    </row>
    <row r="168" spans="1:1" ht="15.75" customHeight="1">
      <c r="A168" s="121"/>
    </row>
    <row r="169" spans="1:1" ht="15.75" customHeight="1">
      <c r="A169" s="121"/>
    </row>
    <row r="170" spans="1:1" ht="15.75" customHeight="1">
      <c r="A170" s="121"/>
    </row>
    <row r="171" spans="1:1" ht="15.75" customHeight="1">
      <c r="A171" s="121"/>
    </row>
    <row r="172" spans="1:1" ht="15.75" customHeight="1">
      <c r="A172" s="121"/>
    </row>
    <row r="173" spans="1:1" ht="15.75" customHeight="1">
      <c r="A173" s="121"/>
    </row>
    <row r="174" spans="1:1" ht="15.75" customHeight="1">
      <c r="A174" s="121"/>
    </row>
    <row r="175" spans="1:1" ht="15.75" customHeight="1">
      <c r="A175" s="121"/>
    </row>
    <row r="176" spans="1:1" ht="15.75" customHeight="1">
      <c r="A176" s="121"/>
    </row>
    <row r="177" spans="1:1" ht="15.75" customHeight="1">
      <c r="A177" s="121"/>
    </row>
    <row r="178" spans="1:1" ht="15.75" customHeight="1">
      <c r="A178" s="121"/>
    </row>
    <row r="179" spans="1:1" ht="15.75" customHeight="1">
      <c r="A179" s="121"/>
    </row>
    <row r="180" spans="1:1" ht="15.75" customHeight="1">
      <c r="A180" s="121"/>
    </row>
    <row r="181" spans="1:1" ht="15.75" customHeight="1">
      <c r="A181" s="121"/>
    </row>
    <row r="182" spans="1:1" ht="15.75" customHeight="1">
      <c r="A182" s="121"/>
    </row>
    <row r="183" spans="1:1" ht="15.75" customHeight="1">
      <c r="A183" s="121"/>
    </row>
    <row r="184" spans="1:1" ht="15.75" customHeight="1">
      <c r="A184" s="121"/>
    </row>
    <row r="185" spans="1:1" ht="15.75" customHeight="1">
      <c r="A185" s="121"/>
    </row>
    <row r="186" spans="1:1" ht="15.75" customHeight="1">
      <c r="A186" s="121"/>
    </row>
    <row r="187" spans="1:1" ht="15.75" customHeight="1">
      <c r="A187" s="121"/>
    </row>
    <row r="188" spans="1:1" ht="15.75" customHeight="1">
      <c r="A188" s="121"/>
    </row>
    <row r="189" spans="1:1" ht="15.75" customHeight="1">
      <c r="A189" s="121"/>
    </row>
    <row r="190" spans="1:1" ht="15.75" customHeight="1">
      <c r="A190" s="121"/>
    </row>
    <row r="191" spans="1:1" ht="15.75" customHeight="1">
      <c r="A191" s="121"/>
    </row>
    <row r="192" spans="1:1" ht="15.75" customHeight="1">
      <c r="A192" s="121"/>
    </row>
    <row r="193" spans="1:1" ht="15.75" customHeight="1">
      <c r="A193" s="121"/>
    </row>
    <row r="194" spans="1:1" ht="15.75" customHeight="1">
      <c r="A194" s="121"/>
    </row>
    <row r="195" spans="1:1" ht="15.75" customHeight="1">
      <c r="A195" s="121"/>
    </row>
    <row r="196" spans="1:1" ht="15.75" customHeight="1">
      <c r="A196" s="121"/>
    </row>
    <row r="197" spans="1:1" ht="15.75" customHeight="1">
      <c r="A197" s="121"/>
    </row>
    <row r="198" spans="1:1" ht="15.75" customHeight="1">
      <c r="A198" s="121"/>
    </row>
    <row r="199" spans="1:1" ht="15.75" customHeight="1">
      <c r="A199" s="121"/>
    </row>
    <row r="200" spans="1:1" ht="15.75" customHeight="1">
      <c r="A200" s="121"/>
    </row>
    <row r="201" spans="1:1" ht="15.75" customHeight="1">
      <c r="A201" s="121"/>
    </row>
    <row r="202" spans="1:1" ht="15.75" customHeight="1">
      <c r="A202" s="121"/>
    </row>
    <row r="203" spans="1:1" ht="15.75" customHeight="1">
      <c r="A203" s="121"/>
    </row>
    <row r="204" spans="1:1" ht="15.75" customHeight="1">
      <c r="A204" s="121"/>
    </row>
    <row r="205" spans="1:1" ht="15.75" customHeight="1">
      <c r="A205" s="121"/>
    </row>
    <row r="206" spans="1:1" ht="15.75" customHeight="1">
      <c r="A206" s="121"/>
    </row>
    <row r="207" spans="1:1" ht="15.75" customHeight="1">
      <c r="A207" s="121"/>
    </row>
    <row r="208" spans="1:1" ht="15.75" customHeight="1">
      <c r="A208" s="121"/>
    </row>
    <row r="209" spans="1:1" ht="15.75" customHeight="1">
      <c r="A209" s="121"/>
    </row>
    <row r="210" spans="1:1" ht="15.75" customHeight="1">
      <c r="A210" s="121"/>
    </row>
    <row r="211" spans="1:1" ht="15.75" customHeight="1">
      <c r="A211" s="121"/>
    </row>
    <row r="212" spans="1:1" ht="15.75" customHeight="1">
      <c r="A212" s="121"/>
    </row>
    <row r="213" spans="1:1" ht="15.75" customHeight="1">
      <c r="A213" s="121"/>
    </row>
    <row r="214" spans="1:1" ht="15.75" customHeight="1">
      <c r="A214" s="121"/>
    </row>
    <row r="215" spans="1:1" ht="15.75" customHeight="1">
      <c r="A215" s="121"/>
    </row>
    <row r="216" spans="1:1" ht="15.75" customHeight="1">
      <c r="A216" s="121"/>
    </row>
    <row r="217" spans="1:1" ht="15.75" customHeight="1">
      <c r="A217" s="121"/>
    </row>
    <row r="218" spans="1:1" ht="15.75" customHeight="1">
      <c r="A218" s="121"/>
    </row>
    <row r="219" spans="1:1" ht="15.75" customHeight="1">
      <c r="A219" s="121"/>
    </row>
    <row r="220" spans="1:1" ht="15.75" customHeight="1">
      <c r="A220" s="121"/>
    </row>
    <row r="221" spans="1:1" ht="15.75" customHeight="1">
      <c r="A221" s="121"/>
    </row>
    <row r="222" spans="1:1" ht="15.75" customHeight="1">
      <c r="A222" s="121"/>
    </row>
    <row r="223" spans="1:1" ht="15.75" customHeight="1">
      <c r="A223" s="121"/>
    </row>
    <row r="224" spans="1:1" ht="15.75" customHeight="1">
      <c r="A224" s="121"/>
    </row>
    <row r="225" spans="1:1" ht="15.75" customHeight="1">
      <c r="A225" s="121"/>
    </row>
    <row r="226" spans="1:1" ht="15.75" customHeight="1">
      <c r="A226" s="121"/>
    </row>
    <row r="227" spans="1:1" ht="15.75" customHeight="1">
      <c r="A227" s="121"/>
    </row>
    <row r="228" spans="1:1" ht="15.75" customHeight="1">
      <c r="A228" s="121"/>
    </row>
    <row r="229" spans="1:1" ht="15.75" customHeight="1">
      <c r="A229" s="121"/>
    </row>
    <row r="230" spans="1:1" ht="15.75" customHeight="1">
      <c r="A230" s="121"/>
    </row>
    <row r="231" spans="1:1" ht="15.75" customHeight="1">
      <c r="A231" s="121"/>
    </row>
    <row r="232" spans="1:1" ht="15.75" customHeight="1">
      <c r="A232" s="121"/>
    </row>
    <row r="233" spans="1:1" ht="15.75" customHeight="1">
      <c r="A233" s="121"/>
    </row>
    <row r="234" spans="1:1" ht="15.75" customHeight="1">
      <c r="A234" s="121"/>
    </row>
    <row r="235" spans="1:1" ht="15.75" customHeight="1">
      <c r="A235" s="121"/>
    </row>
    <row r="236" spans="1:1" ht="15.75" customHeight="1">
      <c r="A236" s="121"/>
    </row>
    <row r="237" spans="1:1" ht="15.75" customHeight="1">
      <c r="A237" s="121"/>
    </row>
    <row r="238" spans="1:1" ht="15.75" customHeight="1">
      <c r="A238" s="121"/>
    </row>
    <row r="239" spans="1:1" ht="15.75" customHeight="1">
      <c r="A239" s="121"/>
    </row>
    <row r="240" spans="1:1" ht="15.75" customHeight="1">
      <c r="A240" s="121"/>
    </row>
    <row r="241" spans="1:1" ht="15.75" customHeight="1">
      <c r="A241" s="121"/>
    </row>
    <row r="242" spans="1:1" ht="15.75" customHeight="1">
      <c r="A242" s="121"/>
    </row>
    <row r="243" spans="1:1" ht="15.75" customHeight="1">
      <c r="A243" s="121"/>
    </row>
    <row r="244" spans="1:1" ht="15.75" customHeight="1">
      <c r="A244" s="121"/>
    </row>
    <row r="245" spans="1:1" ht="15.75" customHeight="1">
      <c r="A245" s="121"/>
    </row>
    <row r="246" spans="1:1" ht="15.75" customHeight="1">
      <c r="A246" s="121"/>
    </row>
    <row r="247" spans="1:1" ht="15.75" customHeight="1">
      <c r="A247" s="121"/>
    </row>
    <row r="248" spans="1:1" ht="15.75" customHeight="1">
      <c r="A248" s="121"/>
    </row>
    <row r="249" spans="1:1" ht="15.75" customHeight="1">
      <c r="A249" s="121"/>
    </row>
    <row r="250" spans="1:1" ht="15.75" customHeight="1">
      <c r="A250" s="121"/>
    </row>
    <row r="251" spans="1:1" ht="15.75" customHeight="1">
      <c r="A251" s="121"/>
    </row>
    <row r="252" spans="1:1" ht="15.75" customHeight="1">
      <c r="A252" s="121"/>
    </row>
    <row r="253" spans="1:1" ht="15.75" customHeight="1">
      <c r="A253" s="121"/>
    </row>
    <row r="254" spans="1:1" ht="15.75" customHeight="1">
      <c r="A254" s="121"/>
    </row>
    <row r="255" spans="1:1" ht="15.75" customHeight="1">
      <c r="A255" s="121"/>
    </row>
    <row r="256" spans="1:1" ht="15.75" customHeight="1">
      <c r="A256" s="121"/>
    </row>
    <row r="257" spans="1:1" ht="15.75" customHeight="1">
      <c r="A257" s="121"/>
    </row>
    <row r="258" spans="1:1" ht="15.75" customHeight="1">
      <c r="A258" s="121"/>
    </row>
    <row r="259" spans="1:1" ht="15.75" customHeight="1">
      <c r="A259" s="121"/>
    </row>
    <row r="260" spans="1:1" ht="15.75" customHeight="1">
      <c r="A260" s="121"/>
    </row>
    <row r="261" spans="1:1" ht="15.75" customHeight="1">
      <c r="A261" s="121"/>
    </row>
    <row r="262" spans="1:1" ht="15.75" customHeight="1">
      <c r="A262" s="121"/>
    </row>
    <row r="263" spans="1:1" ht="15.75" customHeight="1">
      <c r="A263" s="121"/>
    </row>
    <row r="264" spans="1:1" ht="15.75" customHeight="1">
      <c r="A264" s="121"/>
    </row>
    <row r="265" spans="1:1" ht="15.75" customHeight="1">
      <c r="A265" s="121"/>
    </row>
    <row r="266" spans="1:1" ht="15.75" customHeight="1">
      <c r="A266" s="121"/>
    </row>
    <row r="267" spans="1:1" ht="15.75" customHeight="1">
      <c r="A267" s="121"/>
    </row>
    <row r="268" spans="1:1" ht="15.75" customHeight="1">
      <c r="A268" s="121"/>
    </row>
    <row r="269" spans="1:1" ht="15.75" customHeight="1">
      <c r="A269" s="121"/>
    </row>
    <row r="270" spans="1:1" ht="15.75" customHeight="1">
      <c r="A270" s="121"/>
    </row>
    <row r="271" spans="1:1" ht="15.75" customHeight="1">
      <c r="A271" s="121"/>
    </row>
    <row r="272" spans="1:1" ht="15.75" customHeight="1">
      <c r="A272" s="121"/>
    </row>
    <row r="273" spans="1:1" ht="15.75" customHeight="1">
      <c r="A273" s="121"/>
    </row>
    <row r="274" spans="1:1" ht="15.75" customHeight="1">
      <c r="A274" s="121"/>
    </row>
    <row r="275" spans="1:1" ht="15.75" customHeight="1">
      <c r="A275" s="121"/>
    </row>
    <row r="276" spans="1:1" ht="15.75" customHeight="1">
      <c r="A276" s="121"/>
    </row>
    <row r="277" spans="1:1" ht="15.75" customHeight="1">
      <c r="A277" s="121"/>
    </row>
    <row r="278" spans="1:1" ht="15.75" customHeight="1">
      <c r="A278" s="121"/>
    </row>
    <row r="279" spans="1:1" ht="15.75" customHeight="1">
      <c r="A279" s="121"/>
    </row>
    <row r="280" spans="1:1" ht="15.75" customHeight="1">
      <c r="A280" s="121"/>
    </row>
    <row r="281" spans="1:1" ht="15.75" customHeight="1">
      <c r="A281" s="121"/>
    </row>
    <row r="282" spans="1:1" ht="15.75" customHeight="1">
      <c r="A282" s="121"/>
    </row>
    <row r="283" spans="1:1" ht="15.75" customHeight="1">
      <c r="A283" s="121"/>
    </row>
    <row r="284" spans="1:1" ht="15.75" customHeight="1">
      <c r="A284" s="121"/>
    </row>
    <row r="285" spans="1:1" ht="15.75" customHeight="1">
      <c r="A285" s="121"/>
    </row>
    <row r="286" spans="1:1" ht="15.75" customHeight="1">
      <c r="A286" s="121"/>
    </row>
    <row r="287" spans="1:1" ht="15.75" customHeight="1">
      <c r="A287" s="121"/>
    </row>
    <row r="288" spans="1:1" ht="15.75" customHeight="1">
      <c r="A288" s="121"/>
    </row>
    <row r="289" spans="1:1" ht="15.75" customHeight="1">
      <c r="A289" s="121"/>
    </row>
    <row r="290" spans="1:1" ht="15.75" customHeight="1">
      <c r="A290" s="121"/>
    </row>
    <row r="291" spans="1:1" ht="15.75" customHeight="1">
      <c r="A291" s="121"/>
    </row>
    <row r="292" spans="1:1" ht="15.75" customHeight="1">
      <c r="A292" s="121"/>
    </row>
    <row r="293" spans="1:1" ht="15.75" customHeight="1">
      <c r="A293" s="121"/>
    </row>
    <row r="294" spans="1:1" ht="15.75" customHeight="1">
      <c r="A294" s="121"/>
    </row>
    <row r="295" spans="1:1" ht="15.75" customHeight="1">
      <c r="A295" s="121"/>
    </row>
    <row r="296" spans="1:1" ht="15.75" customHeight="1">
      <c r="A296" s="121"/>
    </row>
    <row r="297" spans="1:1" ht="15.75" customHeight="1">
      <c r="A297" s="121"/>
    </row>
    <row r="298" spans="1:1" ht="15.75" customHeight="1">
      <c r="A298" s="121"/>
    </row>
    <row r="299" spans="1:1" ht="15.75" customHeight="1">
      <c r="A299" s="121"/>
    </row>
    <row r="300" spans="1:1" ht="15.75" customHeight="1">
      <c r="A300" s="121"/>
    </row>
    <row r="301" spans="1:1" ht="15.75" customHeight="1">
      <c r="A301" s="121"/>
    </row>
    <row r="302" spans="1:1" ht="15.75" customHeight="1">
      <c r="A302" s="121"/>
    </row>
    <row r="303" spans="1:1" ht="15.75" customHeight="1">
      <c r="A303" s="121"/>
    </row>
    <row r="304" spans="1:1" ht="15.75" customHeight="1">
      <c r="A304" s="121"/>
    </row>
    <row r="305" spans="1:1" ht="15.75" customHeight="1">
      <c r="A305" s="121"/>
    </row>
    <row r="306" spans="1:1" ht="15.75" customHeight="1">
      <c r="A306" s="121"/>
    </row>
    <row r="307" spans="1:1" ht="15.75" customHeight="1">
      <c r="A307" s="121"/>
    </row>
    <row r="308" spans="1:1" ht="15.75" customHeight="1">
      <c r="A308" s="121"/>
    </row>
    <row r="309" spans="1:1" ht="15.75" customHeight="1">
      <c r="A309" s="121"/>
    </row>
    <row r="310" spans="1:1" ht="15.75" customHeight="1">
      <c r="A310" s="121"/>
    </row>
    <row r="311" spans="1:1" ht="15.75" customHeight="1">
      <c r="A311" s="121"/>
    </row>
    <row r="312" spans="1:1" ht="15.75" customHeight="1">
      <c r="A312" s="121"/>
    </row>
    <row r="313" spans="1:1" ht="15.75" customHeight="1">
      <c r="A313" s="121"/>
    </row>
    <row r="314" spans="1:1" ht="15.75" customHeight="1">
      <c r="A314" s="121"/>
    </row>
    <row r="315" spans="1:1" ht="15.75" customHeight="1">
      <c r="A315" s="121"/>
    </row>
    <row r="316" spans="1:1" ht="15.75" customHeight="1">
      <c r="A316" s="121"/>
    </row>
    <row r="317" spans="1:1" ht="15.75" customHeight="1">
      <c r="A317" s="121"/>
    </row>
    <row r="318" spans="1:1" ht="15.75" customHeight="1">
      <c r="A318" s="121"/>
    </row>
    <row r="319" spans="1:1" ht="15.75" customHeight="1">
      <c r="A319" s="121"/>
    </row>
    <row r="320" spans="1:1" ht="15.75" customHeight="1">
      <c r="A320" s="121"/>
    </row>
    <row r="321" spans="1:1" ht="15.75" customHeight="1">
      <c r="A321" s="121"/>
    </row>
    <row r="322" spans="1:1" ht="15.75" customHeight="1">
      <c r="A322" s="121"/>
    </row>
    <row r="323" spans="1:1" ht="15.75" customHeight="1">
      <c r="A323" s="121"/>
    </row>
    <row r="324" spans="1:1" ht="15.75" customHeight="1">
      <c r="A324" s="121"/>
    </row>
    <row r="325" spans="1:1" ht="15.75" customHeight="1">
      <c r="A325" s="121"/>
    </row>
    <row r="326" spans="1:1" ht="15.75" customHeight="1">
      <c r="A326" s="121"/>
    </row>
    <row r="327" spans="1:1" ht="15.75" customHeight="1">
      <c r="A327" s="121"/>
    </row>
    <row r="328" spans="1:1" ht="15.75" customHeight="1">
      <c r="A328" s="121"/>
    </row>
    <row r="329" spans="1:1" ht="15.75" customHeight="1">
      <c r="A329" s="121"/>
    </row>
    <row r="330" spans="1:1" ht="15.75" customHeight="1">
      <c r="A330" s="121"/>
    </row>
    <row r="331" spans="1:1" ht="15.75" customHeight="1">
      <c r="A331" s="121"/>
    </row>
    <row r="332" spans="1:1" ht="15.75" customHeight="1">
      <c r="A332" s="121"/>
    </row>
    <row r="333" spans="1:1" ht="15.75" customHeight="1">
      <c r="A333" s="121"/>
    </row>
    <row r="334" spans="1:1" ht="15.75" customHeight="1">
      <c r="A334" s="121"/>
    </row>
    <row r="335" spans="1:1" ht="15.75" customHeight="1">
      <c r="A335" s="121"/>
    </row>
    <row r="336" spans="1:1" ht="15.75" customHeight="1">
      <c r="A336" s="121"/>
    </row>
    <row r="337" spans="1:1" ht="15.75" customHeight="1">
      <c r="A337" s="121"/>
    </row>
    <row r="338" spans="1:1" ht="15.75" customHeight="1">
      <c r="A338" s="121"/>
    </row>
    <row r="339" spans="1:1" ht="15.75" customHeight="1">
      <c r="A339" s="121"/>
    </row>
    <row r="340" spans="1:1" ht="15.75" customHeight="1">
      <c r="A340" s="121"/>
    </row>
    <row r="341" spans="1:1" ht="15.75" customHeight="1">
      <c r="A341" s="121"/>
    </row>
    <row r="342" spans="1:1" ht="15.75" customHeight="1">
      <c r="A342" s="121"/>
    </row>
    <row r="343" spans="1:1" ht="15.75" customHeight="1">
      <c r="A343" s="121"/>
    </row>
    <row r="344" spans="1:1" ht="15.75" customHeight="1">
      <c r="A344" s="121"/>
    </row>
    <row r="345" spans="1:1" ht="15.75" customHeight="1">
      <c r="A345" s="121"/>
    </row>
    <row r="346" spans="1:1" ht="15.75" customHeight="1">
      <c r="A346" s="121"/>
    </row>
    <row r="347" spans="1:1" ht="15.75" customHeight="1">
      <c r="A347" s="121"/>
    </row>
    <row r="348" spans="1:1" ht="15.75" customHeight="1">
      <c r="A348" s="121"/>
    </row>
    <row r="349" spans="1:1" ht="15.75" customHeight="1">
      <c r="A349" s="121"/>
    </row>
    <row r="350" spans="1:1" ht="15.75" customHeight="1">
      <c r="A350" s="121"/>
    </row>
    <row r="351" spans="1:1" ht="15.75" customHeight="1">
      <c r="A351" s="121"/>
    </row>
    <row r="352" spans="1:1" ht="15.75" customHeight="1">
      <c r="A352" s="121"/>
    </row>
    <row r="353" spans="1:1" ht="15.75" customHeight="1">
      <c r="A353" s="121"/>
    </row>
    <row r="354" spans="1:1" ht="15.75" customHeight="1">
      <c r="A354" s="121"/>
    </row>
    <row r="355" spans="1:1" ht="15.75" customHeight="1">
      <c r="A355" s="121"/>
    </row>
    <row r="356" spans="1:1" ht="15.75" customHeight="1">
      <c r="A356" s="121"/>
    </row>
    <row r="357" spans="1:1" ht="15.75" customHeight="1">
      <c r="A357" s="121"/>
    </row>
    <row r="358" spans="1:1" ht="15.75" customHeight="1">
      <c r="A358" s="121"/>
    </row>
    <row r="359" spans="1:1" ht="15.75" customHeight="1">
      <c r="A359" s="121"/>
    </row>
    <row r="360" spans="1:1" ht="15.75" customHeight="1">
      <c r="A360" s="121"/>
    </row>
    <row r="361" spans="1:1" ht="15.75" customHeight="1">
      <c r="A361" s="121"/>
    </row>
    <row r="362" spans="1:1" ht="15.75" customHeight="1">
      <c r="A362" s="121"/>
    </row>
    <row r="363" spans="1:1" ht="15.75" customHeight="1">
      <c r="A363" s="121"/>
    </row>
    <row r="364" spans="1:1" ht="15.75" customHeight="1">
      <c r="A364" s="121"/>
    </row>
    <row r="365" spans="1:1" ht="15.75" customHeight="1">
      <c r="A365" s="121"/>
    </row>
    <row r="366" spans="1:1" ht="15.75" customHeight="1">
      <c r="A366" s="121"/>
    </row>
    <row r="367" spans="1:1" ht="15.75" customHeight="1">
      <c r="A367" s="121"/>
    </row>
    <row r="368" spans="1:1" ht="15.75" customHeight="1">
      <c r="A368" s="121"/>
    </row>
    <row r="369" spans="1:1" ht="15.75" customHeight="1">
      <c r="A369" s="121"/>
    </row>
    <row r="370" spans="1:1" ht="15.75" customHeight="1">
      <c r="A370" s="121"/>
    </row>
    <row r="371" spans="1:1" ht="15.75" customHeight="1">
      <c r="A371" s="121"/>
    </row>
    <row r="372" spans="1:1" ht="15.75" customHeight="1">
      <c r="A372" s="121"/>
    </row>
    <row r="373" spans="1:1" ht="15.75" customHeight="1">
      <c r="A373" s="121"/>
    </row>
    <row r="374" spans="1:1" ht="15.75" customHeight="1">
      <c r="A374" s="121"/>
    </row>
    <row r="375" spans="1:1" ht="15.75" customHeight="1">
      <c r="A375" s="121"/>
    </row>
    <row r="376" spans="1:1" ht="15.75" customHeight="1">
      <c r="A376" s="121"/>
    </row>
    <row r="377" spans="1:1" ht="15.75" customHeight="1">
      <c r="A377" s="121"/>
    </row>
    <row r="378" spans="1:1" ht="15.75" customHeight="1">
      <c r="A378" s="121"/>
    </row>
    <row r="379" spans="1:1" ht="15.75" customHeight="1">
      <c r="A379" s="121"/>
    </row>
    <row r="380" spans="1:1" ht="15.75" customHeight="1">
      <c r="A380" s="121"/>
    </row>
    <row r="381" spans="1:1" ht="15.75" customHeight="1">
      <c r="A381" s="121"/>
    </row>
    <row r="382" spans="1:1" ht="15.75" customHeight="1">
      <c r="A382" s="121"/>
    </row>
    <row r="383" spans="1:1" ht="15.75" customHeight="1">
      <c r="A383" s="121"/>
    </row>
    <row r="384" spans="1:1" ht="15.75" customHeight="1">
      <c r="A384" s="121"/>
    </row>
    <row r="385" spans="1:1" ht="15.75" customHeight="1">
      <c r="A385" s="121"/>
    </row>
    <row r="386" spans="1:1" ht="15.75" customHeight="1">
      <c r="A386" s="121"/>
    </row>
    <row r="387" spans="1:1" ht="15.75" customHeight="1">
      <c r="A387" s="121"/>
    </row>
    <row r="388" spans="1:1" ht="15.75" customHeight="1">
      <c r="A388" s="121"/>
    </row>
    <row r="389" spans="1:1" ht="15.75" customHeight="1">
      <c r="A389" s="121"/>
    </row>
    <row r="390" spans="1:1" ht="15.75" customHeight="1">
      <c r="A390" s="121"/>
    </row>
    <row r="391" spans="1:1" ht="15.75" customHeight="1">
      <c r="A391" s="121"/>
    </row>
    <row r="392" spans="1:1" ht="15.75" customHeight="1">
      <c r="A392" s="121"/>
    </row>
    <row r="393" spans="1:1" ht="15.75" customHeight="1">
      <c r="A393" s="121"/>
    </row>
    <row r="394" spans="1:1" ht="15.75" customHeight="1">
      <c r="A394" s="121"/>
    </row>
    <row r="395" spans="1:1" ht="15.75" customHeight="1">
      <c r="A395" s="121"/>
    </row>
    <row r="396" spans="1:1" ht="15.75" customHeight="1">
      <c r="A396" s="121"/>
    </row>
    <row r="397" spans="1:1" ht="15.75" customHeight="1">
      <c r="A397" s="121"/>
    </row>
    <row r="398" spans="1:1" ht="15.75" customHeight="1">
      <c r="A398" s="121"/>
    </row>
    <row r="399" spans="1:1" ht="15.75" customHeight="1">
      <c r="A399" s="121"/>
    </row>
    <row r="400" spans="1:1" ht="15.75" customHeight="1">
      <c r="A400" s="121"/>
    </row>
    <row r="401" spans="1:1" ht="15.75" customHeight="1">
      <c r="A401" s="121"/>
    </row>
    <row r="402" spans="1:1" ht="15.75" customHeight="1">
      <c r="A402" s="121"/>
    </row>
    <row r="403" spans="1:1" ht="15.75" customHeight="1">
      <c r="A403" s="121"/>
    </row>
    <row r="404" spans="1:1" ht="15.75" customHeight="1">
      <c r="A404" s="121"/>
    </row>
    <row r="405" spans="1:1" ht="15.75" customHeight="1">
      <c r="A405" s="121"/>
    </row>
    <row r="406" spans="1:1" ht="15.75" customHeight="1">
      <c r="A406" s="121"/>
    </row>
    <row r="407" spans="1:1" ht="15.75" customHeight="1">
      <c r="A407" s="121"/>
    </row>
    <row r="408" spans="1:1" ht="15.75" customHeight="1">
      <c r="A408" s="121"/>
    </row>
    <row r="409" spans="1:1" ht="15.75" customHeight="1">
      <c r="A409" s="121"/>
    </row>
    <row r="410" spans="1:1" ht="15.75" customHeight="1">
      <c r="A410" s="121"/>
    </row>
    <row r="411" spans="1:1" ht="15.75" customHeight="1">
      <c r="A411" s="121"/>
    </row>
    <row r="412" spans="1:1" ht="15.75" customHeight="1">
      <c r="A412" s="121"/>
    </row>
    <row r="413" spans="1:1" ht="15.75" customHeight="1">
      <c r="A413" s="121"/>
    </row>
    <row r="414" spans="1:1" ht="15.75" customHeight="1">
      <c r="A414" s="121"/>
    </row>
    <row r="415" spans="1:1" ht="15.75" customHeight="1">
      <c r="A415" s="121"/>
    </row>
    <row r="416" spans="1:1" ht="15.75" customHeight="1">
      <c r="A416" s="121"/>
    </row>
    <row r="417" spans="1:1" ht="15.75" customHeight="1">
      <c r="A417" s="121"/>
    </row>
    <row r="418" spans="1:1" ht="15.75" customHeight="1">
      <c r="A418" s="121"/>
    </row>
    <row r="419" spans="1:1" ht="15.75" customHeight="1">
      <c r="A419" s="121"/>
    </row>
    <row r="420" spans="1:1" ht="15.75" customHeight="1">
      <c r="A420" s="121"/>
    </row>
    <row r="421" spans="1:1" ht="15.75" customHeight="1">
      <c r="A421" s="121"/>
    </row>
    <row r="422" spans="1:1" ht="15.75" customHeight="1">
      <c r="A422" s="121"/>
    </row>
    <row r="423" spans="1:1" ht="15.75" customHeight="1">
      <c r="A423" s="121"/>
    </row>
    <row r="424" spans="1:1" ht="15.75" customHeight="1">
      <c r="A424" s="121"/>
    </row>
    <row r="425" spans="1:1" ht="15.75" customHeight="1">
      <c r="A425" s="121"/>
    </row>
    <row r="426" spans="1:1" ht="15.75" customHeight="1">
      <c r="A426" s="121"/>
    </row>
    <row r="427" spans="1:1" ht="15.75" customHeight="1">
      <c r="A427" s="121"/>
    </row>
    <row r="428" spans="1:1" ht="15.75" customHeight="1">
      <c r="A428" s="121"/>
    </row>
    <row r="429" spans="1:1" ht="15.75" customHeight="1">
      <c r="A429" s="121"/>
    </row>
    <row r="430" spans="1:1" ht="15.75" customHeight="1">
      <c r="A430" s="121"/>
    </row>
    <row r="431" spans="1:1" ht="15.75" customHeight="1">
      <c r="A431" s="121"/>
    </row>
    <row r="432" spans="1:1" ht="15.75" customHeight="1">
      <c r="A432" s="121"/>
    </row>
    <row r="433" spans="1:1" ht="15.75" customHeight="1">
      <c r="A433" s="121"/>
    </row>
    <row r="434" spans="1:1" ht="15.75" customHeight="1">
      <c r="A434" s="121"/>
    </row>
    <row r="435" spans="1:1" ht="15.75" customHeight="1">
      <c r="A435" s="121"/>
    </row>
    <row r="436" spans="1:1" ht="15.75" customHeight="1">
      <c r="A436" s="121"/>
    </row>
    <row r="437" spans="1:1" ht="15.75" customHeight="1">
      <c r="A437" s="121"/>
    </row>
    <row r="438" spans="1:1" ht="15.75" customHeight="1">
      <c r="A438" s="121"/>
    </row>
    <row r="439" spans="1:1" ht="15.75" customHeight="1">
      <c r="A439" s="121"/>
    </row>
    <row r="440" spans="1:1" ht="15.75" customHeight="1">
      <c r="A440" s="121"/>
    </row>
    <row r="441" spans="1:1" ht="15.75" customHeight="1">
      <c r="A441" s="121"/>
    </row>
    <row r="442" spans="1:1" ht="15.75" customHeight="1">
      <c r="A442" s="121"/>
    </row>
    <row r="443" spans="1:1" ht="15.75" customHeight="1">
      <c r="A443" s="121"/>
    </row>
    <row r="444" spans="1:1" ht="15.75" customHeight="1">
      <c r="A444" s="121"/>
    </row>
    <row r="445" spans="1:1" ht="15.75" customHeight="1">
      <c r="A445" s="121"/>
    </row>
    <row r="446" spans="1:1" ht="15.75" customHeight="1">
      <c r="A446" s="121"/>
    </row>
    <row r="447" spans="1:1" ht="15.75" customHeight="1">
      <c r="A447" s="121"/>
    </row>
    <row r="448" spans="1:1" ht="15.75" customHeight="1">
      <c r="A448" s="121"/>
    </row>
    <row r="449" spans="1:1" ht="15.75" customHeight="1">
      <c r="A449" s="121"/>
    </row>
    <row r="450" spans="1:1" ht="15.75" customHeight="1">
      <c r="A450" s="121"/>
    </row>
    <row r="451" spans="1:1" ht="15.75" customHeight="1">
      <c r="A451" s="121"/>
    </row>
    <row r="452" spans="1:1" ht="15.75" customHeight="1">
      <c r="A452" s="121"/>
    </row>
    <row r="453" spans="1:1" ht="15.75" customHeight="1">
      <c r="A453" s="121"/>
    </row>
    <row r="454" spans="1:1" ht="15.75" customHeight="1">
      <c r="A454" s="121"/>
    </row>
    <row r="455" spans="1:1" ht="15.75" customHeight="1">
      <c r="A455" s="121"/>
    </row>
    <row r="456" spans="1:1" ht="15.75" customHeight="1">
      <c r="A456" s="121"/>
    </row>
    <row r="457" spans="1:1" ht="15.75" customHeight="1">
      <c r="A457" s="121"/>
    </row>
    <row r="458" spans="1:1" ht="15.75" customHeight="1">
      <c r="A458" s="121"/>
    </row>
    <row r="459" spans="1:1" ht="15.75" customHeight="1">
      <c r="A459" s="121"/>
    </row>
    <row r="460" spans="1:1" ht="15.75" customHeight="1">
      <c r="A460" s="121"/>
    </row>
    <row r="461" spans="1:1" ht="15.75" customHeight="1">
      <c r="A461" s="121"/>
    </row>
    <row r="462" spans="1:1" ht="15.75" customHeight="1">
      <c r="A462" s="121"/>
    </row>
    <row r="463" spans="1:1" ht="15.75" customHeight="1">
      <c r="A463" s="121"/>
    </row>
    <row r="464" spans="1:1" ht="15.75" customHeight="1">
      <c r="A464" s="121"/>
    </row>
    <row r="465" spans="1:1" ht="15.75" customHeight="1">
      <c r="A465" s="121"/>
    </row>
    <row r="466" spans="1:1" ht="15.75" customHeight="1">
      <c r="A466" s="121"/>
    </row>
    <row r="467" spans="1:1" ht="15.75" customHeight="1">
      <c r="A467" s="121"/>
    </row>
    <row r="468" spans="1:1" ht="15.75" customHeight="1">
      <c r="A468" s="121"/>
    </row>
    <row r="469" spans="1:1" ht="15.75" customHeight="1">
      <c r="A469" s="121"/>
    </row>
    <row r="470" spans="1:1" ht="15.75" customHeight="1">
      <c r="A470" s="121"/>
    </row>
    <row r="471" spans="1:1" ht="15.75" customHeight="1">
      <c r="A471" s="121"/>
    </row>
    <row r="472" spans="1:1" ht="15.75" customHeight="1">
      <c r="A472" s="121"/>
    </row>
    <row r="473" spans="1:1" ht="15.75" customHeight="1">
      <c r="A473" s="121"/>
    </row>
    <row r="474" spans="1:1" ht="15.75" customHeight="1">
      <c r="A474" s="121"/>
    </row>
    <row r="475" spans="1:1" ht="15.75" customHeight="1">
      <c r="A475" s="121"/>
    </row>
    <row r="476" spans="1:1" ht="15.75" customHeight="1">
      <c r="A476" s="121"/>
    </row>
    <row r="477" spans="1:1" ht="15.75" customHeight="1">
      <c r="A477" s="121"/>
    </row>
    <row r="478" spans="1:1" ht="15.75" customHeight="1">
      <c r="A478" s="121"/>
    </row>
    <row r="479" spans="1:1" ht="15.75" customHeight="1">
      <c r="A479" s="121"/>
    </row>
    <row r="480" spans="1:1" ht="15.75" customHeight="1">
      <c r="A480" s="121"/>
    </row>
    <row r="481" spans="1:1" ht="15.75" customHeight="1">
      <c r="A481" s="121"/>
    </row>
    <row r="482" spans="1:1" ht="15.75" customHeight="1">
      <c r="A482" s="121"/>
    </row>
    <row r="483" spans="1:1" ht="15.75" customHeight="1">
      <c r="A483" s="121"/>
    </row>
    <row r="484" spans="1:1" ht="15.75" customHeight="1">
      <c r="A484" s="121"/>
    </row>
    <row r="485" spans="1:1" ht="15.75" customHeight="1">
      <c r="A485" s="121"/>
    </row>
    <row r="486" spans="1:1" ht="15.75" customHeight="1">
      <c r="A486" s="121"/>
    </row>
    <row r="487" spans="1:1" ht="15.75" customHeight="1">
      <c r="A487" s="121"/>
    </row>
    <row r="488" spans="1:1" ht="15.75" customHeight="1">
      <c r="A488" s="121"/>
    </row>
    <row r="489" spans="1:1" ht="15.75" customHeight="1">
      <c r="A489" s="121"/>
    </row>
    <row r="490" spans="1:1" ht="15.75" customHeight="1">
      <c r="A490" s="121"/>
    </row>
    <row r="491" spans="1:1" ht="15.75" customHeight="1">
      <c r="A491" s="121"/>
    </row>
    <row r="492" spans="1:1" ht="15.75" customHeight="1">
      <c r="A492" s="121"/>
    </row>
    <row r="493" spans="1:1" ht="15.75" customHeight="1">
      <c r="A493" s="121"/>
    </row>
    <row r="494" spans="1:1" ht="15.75" customHeight="1">
      <c r="A494" s="121"/>
    </row>
    <row r="495" spans="1:1" ht="15.75" customHeight="1">
      <c r="A495" s="121"/>
    </row>
    <row r="496" spans="1:1" ht="15.75" customHeight="1">
      <c r="A496" s="121"/>
    </row>
    <row r="497" spans="1:1" ht="15.75" customHeight="1">
      <c r="A497" s="121"/>
    </row>
    <row r="498" spans="1:1" ht="15.75" customHeight="1">
      <c r="A498" s="121"/>
    </row>
    <row r="499" spans="1:1" ht="15.75" customHeight="1">
      <c r="A499" s="121"/>
    </row>
    <row r="500" spans="1:1" ht="15.75" customHeight="1">
      <c r="A500" s="121"/>
    </row>
    <row r="501" spans="1:1" ht="15.75" customHeight="1">
      <c r="A501" s="121"/>
    </row>
    <row r="502" spans="1:1" ht="15.75" customHeight="1">
      <c r="A502" s="121"/>
    </row>
    <row r="503" spans="1:1" ht="15.75" customHeight="1">
      <c r="A503" s="121"/>
    </row>
    <row r="504" spans="1:1" ht="15.75" customHeight="1">
      <c r="A504" s="121"/>
    </row>
    <row r="505" spans="1:1" ht="15.75" customHeight="1">
      <c r="A505" s="121"/>
    </row>
    <row r="506" spans="1:1" ht="15.75" customHeight="1">
      <c r="A506" s="121"/>
    </row>
    <row r="507" spans="1:1" ht="15.75" customHeight="1">
      <c r="A507" s="121"/>
    </row>
    <row r="508" spans="1:1" ht="15.75" customHeight="1">
      <c r="A508" s="121"/>
    </row>
    <row r="509" spans="1:1" ht="15.75" customHeight="1">
      <c r="A509" s="121"/>
    </row>
    <row r="510" spans="1:1" ht="15.75" customHeight="1">
      <c r="A510" s="121"/>
    </row>
    <row r="511" spans="1:1" ht="15.75" customHeight="1">
      <c r="A511" s="121"/>
    </row>
    <row r="512" spans="1:1" ht="15.75" customHeight="1">
      <c r="A512" s="121"/>
    </row>
    <row r="513" spans="1:1" ht="15.75" customHeight="1">
      <c r="A513" s="121"/>
    </row>
    <row r="514" spans="1:1" ht="15.75" customHeight="1">
      <c r="A514" s="121"/>
    </row>
    <row r="515" spans="1:1" ht="15.75" customHeight="1">
      <c r="A515" s="121"/>
    </row>
    <row r="516" spans="1:1" ht="15.75" customHeight="1">
      <c r="A516" s="121"/>
    </row>
    <row r="517" spans="1:1" ht="15.75" customHeight="1">
      <c r="A517" s="121"/>
    </row>
    <row r="518" spans="1:1" ht="15.75" customHeight="1">
      <c r="A518" s="121"/>
    </row>
    <row r="519" spans="1:1" ht="15.75" customHeight="1">
      <c r="A519" s="121"/>
    </row>
    <row r="520" spans="1:1" ht="15.75" customHeight="1">
      <c r="A520" s="121"/>
    </row>
    <row r="521" spans="1:1" ht="15.75" customHeight="1">
      <c r="A521" s="121"/>
    </row>
    <row r="522" spans="1:1" ht="15.75" customHeight="1">
      <c r="A522" s="121"/>
    </row>
    <row r="523" spans="1:1" ht="15.75" customHeight="1">
      <c r="A523" s="121"/>
    </row>
    <row r="524" spans="1:1" ht="15.75" customHeight="1">
      <c r="A524" s="121"/>
    </row>
    <row r="525" spans="1:1" ht="15.75" customHeight="1">
      <c r="A525" s="121"/>
    </row>
    <row r="526" spans="1:1" ht="15.75" customHeight="1">
      <c r="A526" s="121"/>
    </row>
    <row r="527" spans="1:1" ht="15.75" customHeight="1">
      <c r="A527" s="121"/>
    </row>
    <row r="528" spans="1:1" ht="15.75" customHeight="1">
      <c r="A528" s="121"/>
    </row>
    <row r="529" spans="1:1" ht="15.75" customHeight="1">
      <c r="A529" s="121"/>
    </row>
    <row r="530" spans="1:1" ht="15.75" customHeight="1">
      <c r="A530" s="121"/>
    </row>
    <row r="531" spans="1:1" ht="15.75" customHeight="1">
      <c r="A531" s="121"/>
    </row>
    <row r="532" spans="1:1" ht="15.75" customHeight="1">
      <c r="A532" s="121"/>
    </row>
    <row r="533" spans="1:1" ht="15.75" customHeight="1">
      <c r="A533" s="121"/>
    </row>
    <row r="534" spans="1:1" ht="15.75" customHeight="1">
      <c r="A534" s="121"/>
    </row>
    <row r="535" spans="1:1" ht="15.75" customHeight="1">
      <c r="A535" s="121"/>
    </row>
    <row r="536" spans="1:1" ht="15.75" customHeight="1">
      <c r="A536" s="121"/>
    </row>
    <row r="537" spans="1:1" ht="15.75" customHeight="1">
      <c r="A537" s="121"/>
    </row>
    <row r="538" spans="1:1" ht="15.75" customHeight="1">
      <c r="A538" s="121"/>
    </row>
    <row r="539" spans="1:1" ht="15.75" customHeight="1">
      <c r="A539" s="121"/>
    </row>
    <row r="540" spans="1:1" ht="15.75" customHeight="1">
      <c r="A540" s="121"/>
    </row>
    <row r="541" spans="1:1" ht="15.75" customHeight="1">
      <c r="A541" s="121"/>
    </row>
    <row r="542" spans="1:1" ht="15.75" customHeight="1">
      <c r="A542" s="121"/>
    </row>
    <row r="543" spans="1:1" ht="15.75" customHeight="1">
      <c r="A543" s="121"/>
    </row>
    <row r="544" spans="1:1" ht="15.75" customHeight="1">
      <c r="A544" s="121"/>
    </row>
    <row r="545" spans="1:1" ht="15.75" customHeight="1">
      <c r="A545" s="121"/>
    </row>
    <row r="546" spans="1:1" ht="15.75" customHeight="1">
      <c r="A546" s="121"/>
    </row>
    <row r="547" spans="1:1" ht="15.75" customHeight="1">
      <c r="A547" s="121"/>
    </row>
    <row r="548" spans="1:1" ht="15.75" customHeight="1">
      <c r="A548" s="121"/>
    </row>
    <row r="549" spans="1:1" ht="15.75" customHeight="1">
      <c r="A549" s="121"/>
    </row>
    <row r="550" spans="1:1" ht="15.75" customHeight="1">
      <c r="A550" s="121"/>
    </row>
    <row r="551" spans="1:1" ht="15.75" customHeight="1">
      <c r="A551" s="121"/>
    </row>
    <row r="552" spans="1:1" ht="15.75" customHeight="1">
      <c r="A552" s="121"/>
    </row>
    <row r="553" spans="1:1" ht="15.75" customHeight="1">
      <c r="A553" s="121"/>
    </row>
    <row r="554" spans="1:1" ht="15.75" customHeight="1">
      <c r="A554" s="121"/>
    </row>
    <row r="555" spans="1:1" ht="15.75" customHeight="1">
      <c r="A555" s="121"/>
    </row>
    <row r="556" spans="1:1" ht="15.75" customHeight="1">
      <c r="A556" s="121"/>
    </row>
    <row r="557" spans="1:1" ht="15.75" customHeight="1">
      <c r="A557" s="121"/>
    </row>
    <row r="558" spans="1:1" ht="15.75" customHeight="1">
      <c r="A558" s="121"/>
    </row>
    <row r="559" spans="1:1" ht="15.75" customHeight="1">
      <c r="A559" s="121"/>
    </row>
    <row r="560" spans="1:1" ht="15.75" customHeight="1">
      <c r="A560" s="121"/>
    </row>
    <row r="561" spans="1:1" ht="15.75" customHeight="1">
      <c r="A561" s="121"/>
    </row>
    <row r="562" spans="1:1" ht="15.75" customHeight="1">
      <c r="A562" s="121"/>
    </row>
    <row r="563" spans="1:1" ht="15.75" customHeight="1">
      <c r="A563" s="121"/>
    </row>
    <row r="564" spans="1:1" ht="15.75" customHeight="1">
      <c r="A564" s="121"/>
    </row>
    <row r="565" spans="1:1" ht="15.75" customHeight="1">
      <c r="A565" s="121"/>
    </row>
    <row r="566" spans="1:1" ht="15.75" customHeight="1">
      <c r="A566" s="121"/>
    </row>
    <row r="567" spans="1:1" ht="15.75" customHeight="1">
      <c r="A567" s="121"/>
    </row>
    <row r="568" spans="1:1" ht="15.75" customHeight="1">
      <c r="A568" s="121"/>
    </row>
    <row r="569" spans="1:1" ht="15.75" customHeight="1">
      <c r="A569" s="121"/>
    </row>
    <row r="570" spans="1:1" ht="15.75" customHeight="1">
      <c r="A570" s="121"/>
    </row>
    <row r="571" spans="1:1" ht="15.75" customHeight="1">
      <c r="A571" s="121"/>
    </row>
    <row r="572" spans="1:1" ht="15.75" customHeight="1">
      <c r="A572" s="121"/>
    </row>
    <row r="573" spans="1:1" ht="15.75" customHeight="1">
      <c r="A573" s="121"/>
    </row>
    <row r="574" spans="1:1" ht="15.75" customHeight="1">
      <c r="A574" s="121"/>
    </row>
    <row r="575" spans="1:1" ht="15.75" customHeight="1">
      <c r="A575" s="121"/>
    </row>
    <row r="576" spans="1:1" ht="15.75" customHeight="1">
      <c r="A576" s="121"/>
    </row>
    <row r="577" spans="1:1" ht="15.75" customHeight="1">
      <c r="A577" s="121"/>
    </row>
    <row r="578" spans="1:1" ht="15.75" customHeight="1">
      <c r="A578" s="121"/>
    </row>
    <row r="579" spans="1:1" ht="15.75" customHeight="1">
      <c r="A579" s="121"/>
    </row>
    <row r="580" spans="1:1" ht="15.75" customHeight="1">
      <c r="A580" s="121"/>
    </row>
    <row r="581" spans="1:1" ht="15.75" customHeight="1">
      <c r="A581" s="121"/>
    </row>
    <row r="582" spans="1:1" ht="15.75" customHeight="1">
      <c r="A582" s="121"/>
    </row>
    <row r="583" spans="1:1" ht="15.75" customHeight="1">
      <c r="A583" s="121"/>
    </row>
    <row r="584" spans="1:1" ht="15.75" customHeight="1">
      <c r="A584" s="121"/>
    </row>
    <row r="585" spans="1:1" ht="15.75" customHeight="1">
      <c r="A585" s="121"/>
    </row>
    <row r="586" spans="1:1" ht="15.75" customHeight="1">
      <c r="A586" s="121"/>
    </row>
    <row r="587" spans="1:1" ht="15.75" customHeight="1">
      <c r="A587" s="121"/>
    </row>
    <row r="588" spans="1:1" ht="15.75" customHeight="1">
      <c r="A588" s="121"/>
    </row>
    <row r="589" spans="1:1" ht="15.75" customHeight="1">
      <c r="A589" s="121"/>
    </row>
    <row r="590" spans="1:1" ht="15.75" customHeight="1">
      <c r="A590" s="121"/>
    </row>
    <row r="591" spans="1:1" ht="15.75" customHeight="1">
      <c r="A591" s="121"/>
    </row>
    <row r="592" spans="1:1" ht="15.75" customHeight="1">
      <c r="A592" s="121"/>
    </row>
    <row r="593" spans="1:1" ht="15.75" customHeight="1">
      <c r="A593" s="121"/>
    </row>
    <row r="594" spans="1:1" ht="15.75" customHeight="1">
      <c r="A594" s="121"/>
    </row>
    <row r="595" spans="1:1" ht="15.75" customHeight="1">
      <c r="A595" s="121"/>
    </row>
    <row r="596" spans="1:1" ht="15.75" customHeight="1">
      <c r="A596" s="121"/>
    </row>
    <row r="597" spans="1:1" ht="15.75" customHeight="1">
      <c r="A597" s="121"/>
    </row>
    <row r="598" spans="1:1" ht="15.75" customHeight="1">
      <c r="A598" s="121"/>
    </row>
    <row r="599" spans="1:1" ht="15.75" customHeight="1">
      <c r="A599" s="121"/>
    </row>
    <row r="600" spans="1:1" ht="15.75" customHeight="1">
      <c r="A600" s="121"/>
    </row>
    <row r="601" spans="1:1" ht="15.75" customHeight="1">
      <c r="A601" s="121"/>
    </row>
    <row r="602" spans="1:1" ht="15.75" customHeight="1">
      <c r="A602" s="121"/>
    </row>
    <row r="603" spans="1:1" ht="15.75" customHeight="1">
      <c r="A603" s="121"/>
    </row>
    <row r="604" spans="1:1" ht="15.75" customHeight="1">
      <c r="A604" s="121"/>
    </row>
    <row r="605" spans="1:1" ht="15.75" customHeight="1">
      <c r="A605" s="121"/>
    </row>
    <row r="606" spans="1:1" ht="15.75" customHeight="1">
      <c r="A606" s="121"/>
    </row>
    <row r="607" spans="1:1" ht="15.75" customHeight="1">
      <c r="A607" s="121"/>
    </row>
    <row r="608" spans="1:1" ht="15.75" customHeight="1">
      <c r="A608" s="121"/>
    </row>
    <row r="609" spans="1:1" ht="15.75" customHeight="1">
      <c r="A609" s="121"/>
    </row>
    <row r="610" spans="1:1" ht="15.75" customHeight="1">
      <c r="A610" s="121"/>
    </row>
    <row r="611" spans="1:1" ht="15.75" customHeight="1">
      <c r="A611" s="121"/>
    </row>
    <row r="612" spans="1:1" ht="15.75" customHeight="1">
      <c r="A612" s="121"/>
    </row>
    <row r="613" spans="1:1" ht="15.75" customHeight="1">
      <c r="A613" s="121"/>
    </row>
    <row r="614" spans="1:1" ht="15.75" customHeight="1">
      <c r="A614" s="121"/>
    </row>
    <row r="615" spans="1:1" ht="15.75" customHeight="1">
      <c r="A615" s="121"/>
    </row>
    <row r="616" spans="1:1" ht="15.75" customHeight="1">
      <c r="A616" s="121"/>
    </row>
    <row r="617" spans="1:1" ht="15.75" customHeight="1">
      <c r="A617" s="121"/>
    </row>
    <row r="618" spans="1:1" ht="15.75" customHeight="1">
      <c r="A618" s="121"/>
    </row>
    <row r="619" spans="1:1" ht="15.75" customHeight="1">
      <c r="A619" s="121"/>
    </row>
    <row r="620" spans="1:1" ht="15.75" customHeight="1">
      <c r="A620" s="121"/>
    </row>
    <row r="621" spans="1:1" ht="15.75" customHeight="1">
      <c r="A621" s="121"/>
    </row>
    <row r="622" spans="1:1" ht="15.75" customHeight="1">
      <c r="A622" s="121"/>
    </row>
    <row r="623" spans="1:1" ht="15.75" customHeight="1">
      <c r="A623" s="121"/>
    </row>
    <row r="624" spans="1:1" ht="15.75" customHeight="1">
      <c r="A624" s="121"/>
    </row>
    <row r="625" spans="1:1" ht="15.75" customHeight="1">
      <c r="A625" s="121"/>
    </row>
    <row r="626" spans="1:1" ht="15.75" customHeight="1">
      <c r="A626" s="121"/>
    </row>
    <row r="627" spans="1:1" ht="15.75" customHeight="1">
      <c r="A627" s="121"/>
    </row>
    <row r="628" spans="1:1" ht="15.75" customHeight="1">
      <c r="A628" s="121"/>
    </row>
    <row r="629" spans="1:1" ht="15.75" customHeight="1">
      <c r="A629" s="121"/>
    </row>
    <row r="630" spans="1:1" ht="15.75" customHeight="1">
      <c r="A630" s="121"/>
    </row>
    <row r="631" spans="1:1" ht="15.75" customHeight="1">
      <c r="A631" s="121"/>
    </row>
    <row r="632" spans="1:1" ht="15.75" customHeight="1">
      <c r="A632" s="121"/>
    </row>
    <row r="633" spans="1:1" ht="15.75" customHeight="1">
      <c r="A633" s="121"/>
    </row>
    <row r="634" spans="1:1" ht="15.75" customHeight="1">
      <c r="A634" s="121"/>
    </row>
    <row r="635" spans="1:1" ht="15.75" customHeight="1">
      <c r="A635" s="121"/>
    </row>
    <row r="636" spans="1:1" ht="15.75" customHeight="1">
      <c r="A636" s="121"/>
    </row>
    <row r="637" spans="1:1" ht="15.75" customHeight="1">
      <c r="A637" s="121"/>
    </row>
    <row r="638" spans="1:1" ht="15.75" customHeight="1">
      <c r="A638" s="121"/>
    </row>
    <row r="639" spans="1:1" ht="15.75" customHeight="1">
      <c r="A639" s="121"/>
    </row>
    <row r="640" spans="1:1" ht="15.75" customHeight="1">
      <c r="A640" s="121"/>
    </row>
    <row r="641" spans="1:1" ht="15.75" customHeight="1">
      <c r="A641" s="121"/>
    </row>
    <row r="642" spans="1:1" ht="15.75" customHeight="1">
      <c r="A642" s="121"/>
    </row>
    <row r="643" spans="1:1" ht="15.75" customHeight="1">
      <c r="A643" s="121"/>
    </row>
    <row r="644" spans="1:1" ht="15.75" customHeight="1">
      <c r="A644" s="121"/>
    </row>
    <row r="645" spans="1:1" ht="15.75" customHeight="1">
      <c r="A645" s="121"/>
    </row>
    <row r="646" spans="1:1" ht="15.75" customHeight="1">
      <c r="A646" s="121"/>
    </row>
    <row r="647" spans="1:1" ht="15.75" customHeight="1">
      <c r="A647" s="121"/>
    </row>
    <row r="648" spans="1:1" ht="15.75" customHeight="1">
      <c r="A648" s="121"/>
    </row>
    <row r="649" spans="1:1" ht="15.75" customHeight="1">
      <c r="A649" s="121"/>
    </row>
    <row r="650" spans="1:1" ht="15.75" customHeight="1">
      <c r="A650" s="121"/>
    </row>
    <row r="651" spans="1:1" ht="15.75" customHeight="1">
      <c r="A651" s="121"/>
    </row>
    <row r="652" spans="1:1" ht="15.75" customHeight="1">
      <c r="A652" s="121"/>
    </row>
    <row r="653" spans="1:1" ht="15.75" customHeight="1">
      <c r="A653" s="121"/>
    </row>
    <row r="654" spans="1:1" ht="15.75" customHeight="1">
      <c r="A654" s="121"/>
    </row>
    <row r="655" spans="1:1" ht="15.75" customHeight="1">
      <c r="A655" s="121"/>
    </row>
    <row r="656" spans="1:1" ht="15.75" customHeight="1">
      <c r="A656" s="121"/>
    </row>
    <row r="657" spans="1:1" ht="15.75" customHeight="1">
      <c r="A657" s="121"/>
    </row>
    <row r="658" spans="1:1" ht="15.75" customHeight="1">
      <c r="A658" s="121"/>
    </row>
    <row r="659" spans="1:1" ht="15.75" customHeight="1">
      <c r="A659" s="121"/>
    </row>
    <row r="660" spans="1:1" ht="15.75" customHeight="1">
      <c r="A660" s="121"/>
    </row>
    <row r="661" spans="1:1" ht="15.75" customHeight="1">
      <c r="A661" s="121"/>
    </row>
    <row r="662" spans="1:1" ht="15.75" customHeight="1">
      <c r="A662" s="121"/>
    </row>
    <row r="663" spans="1:1" ht="15.75" customHeight="1">
      <c r="A663" s="121"/>
    </row>
    <row r="664" spans="1:1" ht="15.75" customHeight="1">
      <c r="A664" s="121"/>
    </row>
    <row r="665" spans="1:1" ht="15.75" customHeight="1">
      <c r="A665" s="121"/>
    </row>
    <row r="666" spans="1:1" ht="15.75" customHeight="1">
      <c r="A666" s="121"/>
    </row>
    <row r="667" spans="1:1" ht="15.75" customHeight="1">
      <c r="A667" s="121"/>
    </row>
    <row r="668" spans="1:1" ht="15.75" customHeight="1">
      <c r="A668" s="121"/>
    </row>
    <row r="669" spans="1:1" ht="15.75" customHeight="1">
      <c r="A669" s="121"/>
    </row>
    <row r="670" spans="1:1" ht="15.75" customHeight="1">
      <c r="A670" s="121"/>
    </row>
    <row r="671" spans="1:1" ht="15.75" customHeight="1">
      <c r="A671" s="121"/>
    </row>
    <row r="672" spans="1:1" ht="15.75" customHeight="1">
      <c r="A672" s="121"/>
    </row>
    <row r="673" spans="1:1" ht="15.75" customHeight="1">
      <c r="A673" s="121"/>
    </row>
    <row r="674" spans="1:1" ht="15.75" customHeight="1">
      <c r="A674" s="121"/>
    </row>
    <row r="675" spans="1:1" ht="15.75" customHeight="1">
      <c r="A675" s="121"/>
    </row>
    <row r="676" spans="1:1" ht="15.75" customHeight="1">
      <c r="A676" s="121"/>
    </row>
    <row r="677" spans="1:1" ht="15.75" customHeight="1">
      <c r="A677" s="121"/>
    </row>
    <row r="678" spans="1:1" ht="15.75" customHeight="1">
      <c r="A678" s="121"/>
    </row>
    <row r="679" spans="1:1" ht="15.75" customHeight="1">
      <c r="A679" s="121"/>
    </row>
    <row r="680" spans="1:1" ht="15.75" customHeight="1">
      <c r="A680" s="121"/>
    </row>
    <row r="681" spans="1:1" ht="15.75" customHeight="1">
      <c r="A681" s="121"/>
    </row>
    <row r="682" spans="1:1" ht="15.75" customHeight="1">
      <c r="A682" s="121"/>
    </row>
    <row r="683" spans="1:1" ht="15.75" customHeight="1">
      <c r="A683" s="121"/>
    </row>
    <row r="684" spans="1:1" ht="15.75" customHeight="1">
      <c r="A684" s="121"/>
    </row>
    <row r="685" spans="1:1" ht="15.75" customHeight="1">
      <c r="A685" s="121"/>
    </row>
    <row r="686" spans="1:1" ht="15.75" customHeight="1">
      <c r="A686" s="121"/>
    </row>
    <row r="687" spans="1:1" ht="15.75" customHeight="1">
      <c r="A687" s="121"/>
    </row>
    <row r="688" spans="1:1" ht="15.75" customHeight="1">
      <c r="A688" s="121"/>
    </row>
    <row r="689" spans="1:1" ht="15.75" customHeight="1">
      <c r="A689" s="121"/>
    </row>
    <row r="690" spans="1:1" ht="15.75" customHeight="1">
      <c r="A690" s="121"/>
    </row>
    <row r="691" spans="1:1" ht="15.75" customHeight="1">
      <c r="A691" s="121"/>
    </row>
    <row r="692" spans="1:1" ht="15.75" customHeight="1">
      <c r="A692" s="121"/>
    </row>
    <row r="693" spans="1:1" ht="15.75" customHeight="1">
      <c r="A693" s="121"/>
    </row>
    <row r="694" spans="1:1" ht="15.75" customHeight="1">
      <c r="A694" s="121"/>
    </row>
    <row r="695" spans="1:1" ht="15.75" customHeight="1">
      <c r="A695" s="121"/>
    </row>
    <row r="696" spans="1:1" ht="15.75" customHeight="1">
      <c r="A696" s="121"/>
    </row>
    <row r="697" spans="1:1" ht="15.75" customHeight="1">
      <c r="A697" s="121"/>
    </row>
    <row r="698" spans="1:1" ht="15.75" customHeight="1">
      <c r="A698" s="121"/>
    </row>
    <row r="699" spans="1:1" ht="15.75" customHeight="1">
      <c r="A699" s="121"/>
    </row>
    <row r="700" spans="1:1" ht="15.75" customHeight="1">
      <c r="A700" s="121"/>
    </row>
    <row r="701" spans="1:1" ht="15.75" customHeight="1">
      <c r="A701" s="121"/>
    </row>
    <row r="702" spans="1:1" ht="15.75" customHeight="1">
      <c r="A702" s="121"/>
    </row>
    <row r="703" spans="1:1" ht="15.75" customHeight="1">
      <c r="A703" s="121"/>
    </row>
    <row r="704" spans="1:1" ht="15.75" customHeight="1">
      <c r="A704" s="121"/>
    </row>
    <row r="705" spans="1:1" ht="15.75" customHeight="1">
      <c r="A705" s="121"/>
    </row>
    <row r="706" spans="1:1" ht="15.75" customHeight="1">
      <c r="A706" s="121"/>
    </row>
    <row r="707" spans="1:1" ht="15.75" customHeight="1">
      <c r="A707" s="121"/>
    </row>
    <row r="708" spans="1:1" ht="15.75" customHeight="1">
      <c r="A708" s="121"/>
    </row>
    <row r="709" spans="1:1" ht="15.75" customHeight="1">
      <c r="A709" s="121"/>
    </row>
    <row r="710" spans="1:1" ht="15.75" customHeight="1">
      <c r="A710" s="121"/>
    </row>
    <row r="711" spans="1:1" ht="15.75" customHeight="1">
      <c r="A711" s="121"/>
    </row>
    <row r="712" spans="1:1" ht="15.75" customHeight="1">
      <c r="A712" s="121"/>
    </row>
    <row r="713" spans="1:1" ht="15.75" customHeight="1">
      <c r="A713" s="121"/>
    </row>
    <row r="714" spans="1:1" ht="15.75" customHeight="1">
      <c r="A714" s="121"/>
    </row>
    <row r="715" spans="1:1" ht="15.75" customHeight="1">
      <c r="A715" s="121"/>
    </row>
    <row r="716" spans="1:1" ht="15.75" customHeight="1">
      <c r="A716" s="121"/>
    </row>
    <row r="717" spans="1:1" ht="15.75" customHeight="1">
      <c r="A717" s="121"/>
    </row>
    <row r="718" spans="1:1" ht="15.75" customHeight="1">
      <c r="A718" s="121"/>
    </row>
    <row r="719" spans="1:1" ht="15.75" customHeight="1">
      <c r="A719" s="121"/>
    </row>
    <row r="720" spans="1:1" ht="15.75" customHeight="1">
      <c r="A720" s="121"/>
    </row>
    <row r="721" spans="1:1" ht="15.75" customHeight="1">
      <c r="A721" s="121"/>
    </row>
    <row r="722" spans="1:1" ht="15.75" customHeight="1">
      <c r="A722" s="121"/>
    </row>
    <row r="723" spans="1:1" ht="15.75" customHeight="1">
      <c r="A723" s="121"/>
    </row>
    <row r="724" spans="1:1" ht="15.75" customHeight="1">
      <c r="A724" s="121"/>
    </row>
    <row r="725" spans="1:1" ht="15.75" customHeight="1">
      <c r="A725" s="121"/>
    </row>
    <row r="726" spans="1:1" ht="15.75" customHeight="1">
      <c r="A726" s="121"/>
    </row>
    <row r="727" spans="1:1" ht="15.75" customHeight="1">
      <c r="A727" s="121"/>
    </row>
    <row r="728" spans="1:1" ht="15.75" customHeight="1">
      <c r="A728" s="121"/>
    </row>
    <row r="729" spans="1:1" ht="15.75" customHeight="1">
      <c r="A729" s="121"/>
    </row>
    <row r="730" spans="1:1" ht="15.75" customHeight="1">
      <c r="A730" s="121"/>
    </row>
    <row r="731" spans="1:1" ht="15.75" customHeight="1">
      <c r="A731" s="121"/>
    </row>
    <row r="732" spans="1:1" ht="15.75" customHeight="1">
      <c r="A732" s="121"/>
    </row>
    <row r="733" spans="1:1" ht="15.75" customHeight="1">
      <c r="A733" s="121"/>
    </row>
    <row r="734" spans="1:1" ht="15.75" customHeight="1">
      <c r="A734" s="121"/>
    </row>
    <row r="735" spans="1:1" ht="15.75" customHeight="1">
      <c r="A735" s="121"/>
    </row>
    <row r="736" spans="1:1" ht="15.75" customHeight="1">
      <c r="A736" s="121"/>
    </row>
    <row r="737" spans="1:1" ht="15.75" customHeight="1">
      <c r="A737" s="121"/>
    </row>
    <row r="738" spans="1:1" ht="15.75" customHeight="1">
      <c r="A738" s="121"/>
    </row>
    <row r="739" spans="1:1" ht="15.75" customHeight="1">
      <c r="A739" s="121"/>
    </row>
    <row r="740" spans="1:1" ht="15.75" customHeight="1">
      <c r="A740" s="121"/>
    </row>
    <row r="741" spans="1:1" ht="15.75" customHeight="1">
      <c r="A741" s="121"/>
    </row>
    <row r="742" spans="1:1" ht="15.75" customHeight="1">
      <c r="A742" s="121"/>
    </row>
    <row r="743" spans="1:1" ht="15.75" customHeight="1">
      <c r="A743" s="121"/>
    </row>
    <row r="744" spans="1:1" ht="15.75" customHeight="1">
      <c r="A744" s="121"/>
    </row>
    <row r="745" spans="1:1" ht="15.75" customHeight="1">
      <c r="A745" s="121"/>
    </row>
    <row r="746" spans="1:1" ht="15.75" customHeight="1">
      <c r="A746" s="121"/>
    </row>
    <row r="747" spans="1:1" ht="15.75" customHeight="1">
      <c r="A747" s="121"/>
    </row>
    <row r="748" spans="1:1" ht="15.75" customHeight="1">
      <c r="A748" s="121"/>
    </row>
    <row r="749" spans="1:1" ht="15.75" customHeight="1">
      <c r="A749" s="121"/>
    </row>
    <row r="750" spans="1:1" ht="15.75" customHeight="1">
      <c r="A750" s="121"/>
    </row>
    <row r="751" spans="1:1" ht="15.75" customHeight="1">
      <c r="A751" s="121"/>
    </row>
    <row r="752" spans="1:1" ht="15.75" customHeight="1">
      <c r="A752" s="121"/>
    </row>
    <row r="753" spans="1:1" ht="15.75" customHeight="1">
      <c r="A753" s="121"/>
    </row>
    <row r="754" spans="1:1" ht="15.75" customHeight="1">
      <c r="A754" s="121"/>
    </row>
    <row r="755" spans="1:1" ht="15.75" customHeight="1">
      <c r="A755" s="121"/>
    </row>
    <row r="756" spans="1:1" ht="15.75" customHeight="1">
      <c r="A756" s="121"/>
    </row>
    <row r="757" spans="1:1" ht="15.75" customHeight="1">
      <c r="A757" s="121"/>
    </row>
    <row r="758" spans="1:1" ht="15.75" customHeight="1">
      <c r="A758" s="121"/>
    </row>
    <row r="759" spans="1:1" ht="15.75" customHeight="1">
      <c r="A759" s="121"/>
    </row>
    <row r="760" spans="1:1" ht="15.75" customHeight="1">
      <c r="A760" s="121"/>
    </row>
    <row r="761" spans="1:1" ht="15.75" customHeight="1">
      <c r="A761" s="121"/>
    </row>
    <row r="762" spans="1:1" ht="15.75" customHeight="1">
      <c r="A762" s="121"/>
    </row>
    <row r="763" spans="1:1" ht="15.75" customHeight="1">
      <c r="A763" s="121"/>
    </row>
    <row r="764" spans="1:1" ht="15.75" customHeight="1">
      <c r="A764" s="121"/>
    </row>
    <row r="765" spans="1:1" ht="15.75" customHeight="1">
      <c r="A765" s="121"/>
    </row>
    <row r="766" spans="1:1" ht="15.75" customHeight="1">
      <c r="A766" s="121"/>
    </row>
    <row r="767" spans="1:1" ht="15.75" customHeight="1">
      <c r="A767" s="121"/>
    </row>
    <row r="768" spans="1:1" ht="15.75" customHeight="1">
      <c r="A768" s="121"/>
    </row>
    <row r="769" spans="1:1" ht="15.75" customHeight="1">
      <c r="A769" s="121"/>
    </row>
    <row r="770" spans="1:1" ht="15.75" customHeight="1">
      <c r="A770" s="121"/>
    </row>
    <row r="771" spans="1:1" ht="15.75" customHeight="1">
      <c r="A771" s="121"/>
    </row>
    <row r="772" spans="1:1" ht="15.75" customHeight="1">
      <c r="A772" s="121"/>
    </row>
    <row r="773" spans="1:1" ht="15.75" customHeight="1">
      <c r="A773" s="121"/>
    </row>
    <row r="774" spans="1:1" ht="15.75" customHeight="1">
      <c r="A774" s="121"/>
    </row>
    <row r="775" spans="1:1" ht="15.75" customHeight="1">
      <c r="A775" s="121"/>
    </row>
    <row r="776" spans="1:1" ht="15.75" customHeight="1">
      <c r="A776" s="121"/>
    </row>
    <row r="777" spans="1:1" ht="15.75" customHeight="1">
      <c r="A777" s="121"/>
    </row>
    <row r="778" spans="1:1" ht="15.75" customHeight="1">
      <c r="A778" s="121"/>
    </row>
    <row r="779" spans="1:1" ht="15.75" customHeight="1">
      <c r="A779" s="121"/>
    </row>
    <row r="780" spans="1:1" ht="15.75" customHeight="1">
      <c r="A780" s="121"/>
    </row>
    <row r="781" spans="1:1" ht="15.75" customHeight="1">
      <c r="A781" s="121"/>
    </row>
    <row r="782" spans="1:1" ht="15.75" customHeight="1">
      <c r="A782" s="121"/>
    </row>
    <row r="783" spans="1:1" ht="15.75" customHeight="1">
      <c r="A783" s="121"/>
    </row>
    <row r="784" spans="1:1" ht="15.75" customHeight="1">
      <c r="A784" s="121"/>
    </row>
    <row r="785" spans="1:1" ht="15.75" customHeight="1">
      <c r="A785" s="121"/>
    </row>
    <row r="786" spans="1:1" ht="15.75" customHeight="1">
      <c r="A786" s="121"/>
    </row>
    <row r="787" spans="1:1" ht="15.75" customHeight="1">
      <c r="A787" s="121"/>
    </row>
    <row r="788" spans="1:1" ht="15.75" customHeight="1">
      <c r="A788" s="121"/>
    </row>
    <row r="789" spans="1:1" ht="15.75" customHeight="1">
      <c r="A789" s="121"/>
    </row>
    <row r="790" spans="1:1" ht="15.75" customHeight="1">
      <c r="A790" s="121"/>
    </row>
    <row r="791" spans="1:1" ht="15.75" customHeight="1">
      <c r="A791" s="121"/>
    </row>
    <row r="792" spans="1:1" ht="15.75" customHeight="1">
      <c r="A792" s="121"/>
    </row>
    <row r="793" spans="1:1" ht="15.75" customHeight="1">
      <c r="A793" s="121"/>
    </row>
    <row r="794" spans="1:1" ht="15.75" customHeight="1">
      <c r="A794" s="121"/>
    </row>
    <row r="795" spans="1:1" ht="15.75" customHeight="1">
      <c r="A795" s="121"/>
    </row>
    <row r="796" spans="1:1" ht="15.75" customHeight="1">
      <c r="A796" s="121"/>
    </row>
    <row r="797" spans="1:1" ht="15.75" customHeight="1">
      <c r="A797" s="121"/>
    </row>
    <row r="798" spans="1:1" ht="15.75" customHeight="1">
      <c r="A798" s="121"/>
    </row>
    <row r="799" spans="1:1" ht="15.75" customHeight="1">
      <c r="A799" s="121"/>
    </row>
    <row r="800" spans="1:1" ht="15.75" customHeight="1">
      <c r="A800" s="121"/>
    </row>
    <row r="801" spans="1:1" ht="15.75" customHeight="1">
      <c r="A801" s="121"/>
    </row>
    <row r="802" spans="1:1" ht="15.75" customHeight="1">
      <c r="A802" s="121"/>
    </row>
    <row r="803" spans="1:1" ht="15.75" customHeight="1">
      <c r="A803" s="121"/>
    </row>
    <row r="804" spans="1:1" ht="15.75" customHeight="1">
      <c r="A804" s="121"/>
    </row>
    <row r="805" spans="1:1" ht="15.75" customHeight="1">
      <c r="A805" s="121"/>
    </row>
    <row r="806" spans="1:1" ht="15.75" customHeight="1">
      <c r="A806" s="121"/>
    </row>
    <row r="807" spans="1:1" ht="15.75" customHeight="1">
      <c r="A807" s="121"/>
    </row>
    <row r="808" spans="1:1" ht="15.75" customHeight="1">
      <c r="A808" s="121"/>
    </row>
    <row r="809" spans="1:1" ht="15.75" customHeight="1">
      <c r="A809" s="121"/>
    </row>
    <row r="810" spans="1:1" ht="15.75" customHeight="1">
      <c r="A810" s="121"/>
    </row>
    <row r="811" spans="1:1" ht="15.75" customHeight="1">
      <c r="A811" s="121"/>
    </row>
    <row r="812" spans="1:1" ht="15.75" customHeight="1">
      <c r="A812" s="121"/>
    </row>
    <row r="813" spans="1:1" ht="15.75" customHeight="1">
      <c r="A813" s="121"/>
    </row>
    <row r="814" spans="1:1" ht="15.75" customHeight="1">
      <c r="A814" s="121"/>
    </row>
    <row r="815" spans="1:1" ht="15.75" customHeight="1">
      <c r="A815" s="121"/>
    </row>
    <row r="816" spans="1:1" ht="15.75" customHeight="1">
      <c r="A816" s="121"/>
    </row>
    <row r="817" spans="1:1" ht="15.75" customHeight="1">
      <c r="A817" s="121"/>
    </row>
    <row r="818" spans="1:1" ht="15.75" customHeight="1">
      <c r="A818" s="121"/>
    </row>
    <row r="819" spans="1:1" ht="15.75" customHeight="1">
      <c r="A819" s="121"/>
    </row>
    <row r="820" spans="1:1" ht="15.75" customHeight="1">
      <c r="A820" s="121"/>
    </row>
    <row r="821" spans="1:1" ht="15.75" customHeight="1">
      <c r="A821" s="121"/>
    </row>
    <row r="822" spans="1:1" ht="15.75" customHeight="1">
      <c r="A822" s="121"/>
    </row>
    <row r="823" spans="1:1" ht="15.75" customHeight="1">
      <c r="A823" s="121"/>
    </row>
    <row r="824" spans="1:1" ht="15.75" customHeight="1">
      <c r="A824" s="121"/>
    </row>
    <row r="825" spans="1:1" ht="15.75" customHeight="1">
      <c r="A825" s="121"/>
    </row>
    <row r="826" spans="1:1" ht="15.75" customHeight="1">
      <c r="A826" s="121"/>
    </row>
    <row r="827" spans="1:1" ht="15.75" customHeight="1">
      <c r="A827" s="121"/>
    </row>
    <row r="828" spans="1:1" ht="15.75" customHeight="1">
      <c r="A828" s="121"/>
    </row>
    <row r="829" spans="1:1" ht="15.75" customHeight="1">
      <c r="A829" s="121"/>
    </row>
    <row r="830" spans="1:1" ht="15.75" customHeight="1">
      <c r="A830" s="121"/>
    </row>
    <row r="831" spans="1:1" ht="15.75" customHeight="1">
      <c r="A831" s="121"/>
    </row>
    <row r="832" spans="1:1" ht="15.75" customHeight="1">
      <c r="A832" s="121"/>
    </row>
    <row r="833" spans="1:1" ht="15.75" customHeight="1">
      <c r="A833" s="121"/>
    </row>
    <row r="834" spans="1:1" ht="15.75" customHeight="1">
      <c r="A834" s="121"/>
    </row>
    <row r="835" spans="1:1" ht="15.75" customHeight="1">
      <c r="A835" s="121"/>
    </row>
    <row r="836" spans="1:1" ht="15.75" customHeight="1">
      <c r="A836" s="121"/>
    </row>
    <row r="837" spans="1:1" ht="15.75" customHeight="1">
      <c r="A837" s="121"/>
    </row>
    <row r="838" spans="1:1" ht="15.75" customHeight="1">
      <c r="A838" s="121"/>
    </row>
    <row r="839" spans="1:1" ht="15.75" customHeight="1">
      <c r="A839" s="121"/>
    </row>
    <row r="840" spans="1:1" ht="15.75" customHeight="1">
      <c r="A840" s="121"/>
    </row>
    <row r="841" spans="1:1" ht="15.75" customHeight="1">
      <c r="A841" s="121"/>
    </row>
    <row r="842" spans="1:1" ht="15.75" customHeight="1">
      <c r="A842" s="121"/>
    </row>
    <row r="843" spans="1:1" ht="15.75" customHeight="1">
      <c r="A843" s="121"/>
    </row>
    <row r="844" spans="1:1" ht="15.75" customHeight="1">
      <c r="A844" s="121"/>
    </row>
    <row r="845" spans="1:1" ht="15.75" customHeight="1">
      <c r="A845" s="121"/>
    </row>
    <row r="846" spans="1:1" ht="15.75" customHeight="1">
      <c r="A846" s="121"/>
    </row>
    <row r="847" spans="1:1" ht="15.75" customHeight="1">
      <c r="A847" s="121"/>
    </row>
    <row r="848" spans="1:1" ht="15.75" customHeight="1">
      <c r="A848" s="121"/>
    </row>
    <row r="849" spans="1:1" ht="15.75" customHeight="1">
      <c r="A849" s="121"/>
    </row>
    <row r="850" spans="1:1" ht="15.75" customHeight="1">
      <c r="A850" s="121"/>
    </row>
    <row r="851" spans="1:1" ht="15.75" customHeight="1">
      <c r="A851" s="121"/>
    </row>
    <row r="852" spans="1:1" ht="15.75" customHeight="1">
      <c r="A852" s="121"/>
    </row>
    <row r="853" spans="1:1" ht="15.75" customHeight="1">
      <c r="A853" s="121"/>
    </row>
    <row r="854" spans="1:1" ht="15.75" customHeight="1">
      <c r="A854" s="121"/>
    </row>
    <row r="855" spans="1:1" ht="15.75" customHeight="1">
      <c r="A855" s="121"/>
    </row>
    <row r="856" spans="1:1" ht="15.75" customHeight="1">
      <c r="A856" s="121"/>
    </row>
    <row r="857" spans="1:1" ht="15.75" customHeight="1">
      <c r="A857" s="121"/>
    </row>
    <row r="858" spans="1:1" ht="15.75" customHeight="1">
      <c r="A858" s="121"/>
    </row>
    <row r="859" spans="1:1" ht="15.75" customHeight="1">
      <c r="A859" s="121"/>
    </row>
    <row r="860" spans="1:1" ht="15.75" customHeight="1">
      <c r="A860" s="121"/>
    </row>
    <row r="861" spans="1:1" ht="15.75" customHeight="1">
      <c r="A861" s="121"/>
    </row>
    <row r="862" spans="1:1" ht="15.75" customHeight="1">
      <c r="A862" s="121"/>
    </row>
    <row r="863" spans="1:1" ht="15.75" customHeight="1">
      <c r="A863" s="121"/>
    </row>
    <row r="864" spans="1:1" ht="15.75" customHeight="1">
      <c r="A864" s="121"/>
    </row>
    <row r="865" spans="1:1" ht="15.75" customHeight="1">
      <c r="A865" s="121"/>
    </row>
    <row r="866" spans="1:1" ht="15.75" customHeight="1">
      <c r="A866" s="121"/>
    </row>
    <row r="867" spans="1:1" ht="15.75" customHeight="1">
      <c r="A867" s="121"/>
    </row>
    <row r="868" spans="1:1" ht="15.75" customHeight="1">
      <c r="A868" s="121"/>
    </row>
    <row r="869" spans="1:1" ht="15.75" customHeight="1">
      <c r="A869" s="121"/>
    </row>
    <row r="870" spans="1:1" ht="15.75" customHeight="1">
      <c r="A870" s="121"/>
    </row>
    <row r="871" spans="1:1" ht="15.75" customHeight="1">
      <c r="A871" s="121"/>
    </row>
    <row r="872" spans="1:1" ht="15.75" customHeight="1">
      <c r="A872" s="121"/>
    </row>
    <row r="873" spans="1:1" ht="15.75" customHeight="1">
      <c r="A873" s="121"/>
    </row>
    <row r="874" spans="1:1" ht="15.75" customHeight="1">
      <c r="A874" s="121"/>
    </row>
    <row r="875" spans="1:1" ht="15.75" customHeight="1">
      <c r="A875" s="121"/>
    </row>
    <row r="876" spans="1:1" ht="15.75" customHeight="1">
      <c r="A876" s="121"/>
    </row>
    <row r="877" spans="1:1" ht="15.75" customHeight="1">
      <c r="A877" s="121"/>
    </row>
    <row r="878" spans="1:1" ht="15.75" customHeight="1">
      <c r="A878" s="121"/>
    </row>
    <row r="879" spans="1:1" ht="15.75" customHeight="1">
      <c r="A879" s="121"/>
    </row>
    <row r="880" spans="1:1" ht="15.75" customHeight="1">
      <c r="A880" s="121"/>
    </row>
    <row r="881" spans="1:1" ht="15.75" customHeight="1">
      <c r="A881" s="121"/>
    </row>
    <row r="882" spans="1:1" ht="15.75" customHeight="1">
      <c r="A882" s="121"/>
    </row>
    <row r="883" spans="1:1" ht="15.75" customHeight="1">
      <c r="A883" s="121"/>
    </row>
    <row r="884" spans="1:1" ht="15.75" customHeight="1">
      <c r="A884" s="121"/>
    </row>
    <row r="885" spans="1:1" ht="15.75" customHeight="1">
      <c r="A885" s="121"/>
    </row>
    <row r="886" spans="1:1" ht="15.75" customHeight="1">
      <c r="A886" s="121"/>
    </row>
    <row r="887" spans="1:1" ht="15.75" customHeight="1">
      <c r="A887" s="121"/>
    </row>
    <row r="888" spans="1:1" ht="15.75" customHeight="1">
      <c r="A888" s="121"/>
    </row>
    <row r="889" spans="1:1" ht="15.75" customHeight="1">
      <c r="A889" s="121"/>
    </row>
    <row r="890" spans="1:1" ht="15.75" customHeight="1">
      <c r="A890" s="121"/>
    </row>
    <row r="891" spans="1:1" ht="15.75" customHeight="1">
      <c r="A891" s="121"/>
    </row>
    <row r="892" spans="1:1" ht="15.75" customHeight="1">
      <c r="A892" s="121"/>
    </row>
    <row r="893" spans="1:1" ht="15.75" customHeight="1">
      <c r="A893" s="121"/>
    </row>
    <row r="894" spans="1:1" ht="15.75" customHeight="1">
      <c r="A894" s="121"/>
    </row>
    <row r="895" spans="1:1" ht="15.75" customHeight="1">
      <c r="A895" s="121"/>
    </row>
    <row r="896" spans="1:1" ht="15.75" customHeight="1">
      <c r="A896" s="121"/>
    </row>
    <row r="897" spans="1:1" ht="15.75" customHeight="1">
      <c r="A897" s="121"/>
    </row>
    <row r="898" spans="1:1" ht="15.75" customHeight="1">
      <c r="A898" s="121"/>
    </row>
    <row r="899" spans="1:1" ht="15.75" customHeight="1">
      <c r="A899" s="121"/>
    </row>
    <row r="900" spans="1:1" ht="15.75" customHeight="1">
      <c r="A900" s="121"/>
    </row>
    <row r="901" spans="1:1" ht="15.75" customHeight="1">
      <c r="A901" s="121"/>
    </row>
    <row r="902" spans="1:1" ht="15.75" customHeight="1">
      <c r="A902" s="121"/>
    </row>
    <row r="903" spans="1:1" ht="15.75" customHeight="1">
      <c r="A903" s="121"/>
    </row>
    <row r="904" spans="1:1" ht="15.75" customHeight="1">
      <c r="A904" s="121"/>
    </row>
    <row r="905" spans="1:1" ht="15.75" customHeight="1">
      <c r="A905" s="121"/>
    </row>
    <row r="906" spans="1:1" ht="15.75" customHeight="1">
      <c r="A906" s="121"/>
    </row>
    <row r="907" spans="1:1" ht="15.75" customHeight="1">
      <c r="A907" s="121"/>
    </row>
    <row r="908" spans="1:1" ht="15.75" customHeight="1">
      <c r="A908" s="121"/>
    </row>
    <row r="909" spans="1:1" ht="15.75" customHeight="1">
      <c r="A909" s="121"/>
    </row>
    <row r="910" spans="1:1" ht="15.75" customHeight="1">
      <c r="A910" s="121"/>
    </row>
    <row r="911" spans="1:1" ht="15.75" customHeight="1">
      <c r="A911" s="121"/>
    </row>
    <row r="912" spans="1:1" ht="15.75" customHeight="1">
      <c r="A912" s="121"/>
    </row>
    <row r="913" spans="1:1" ht="15.75" customHeight="1">
      <c r="A913" s="121"/>
    </row>
    <row r="914" spans="1:1" ht="15.75" customHeight="1">
      <c r="A914" s="121"/>
    </row>
    <row r="915" spans="1:1" ht="15.75" customHeight="1">
      <c r="A915" s="121"/>
    </row>
    <row r="916" spans="1:1" ht="15.75" customHeight="1">
      <c r="A916" s="121"/>
    </row>
    <row r="917" spans="1:1" ht="15.75" customHeight="1">
      <c r="A917" s="121"/>
    </row>
    <row r="918" spans="1:1" ht="15.75" customHeight="1">
      <c r="A918" s="121"/>
    </row>
    <row r="919" spans="1:1" ht="15.75" customHeight="1">
      <c r="A919" s="121"/>
    </row>
    <row r="920" spans="1:1" ht="15.75" customHeight="1">
      <c r="A920" s="121"/>
    </row>
    <row r="921" spans="1:1" ht="15.75" customHeight="1">
      <c r="A921" s="121"/>
    </row>
    <row r="922" spans="1:1" ht="15.75" customHeight="1">
      <c r="A922" s="121"/>
    </row>
    <row r="923" spans="1:1" ht="15.75" customHeight="1">
      <c r="A923" s="121"/>
    </row>
    <row r="924" spans="1:1" ht="15.75" customHeight="1">
      <c r="A924" s="121"/>
    </row>
    <row r="925" spans="1:1" ht="15.75" customHeight="1">
      <c r="A925" s="121"/>
    </row>
    <row r="926" spans="1:1" ht="15.75" customHeight="1">
      <c r="A926" s="121"/>
    </row>
    <row r="927" spans="1:1" ht="15.75" customHeight="1">
      <c r="A927" s="121"/>
    </row>
    <row r="928" spans="1:1" ht="15.75" customHeight="1">
      <c r="A928" s="121"/>
    </row>
    <row r="929" spans="1:1" ht="15.75" customHeight="1">
      <c r="A929" s="121"/>
    </row>
    <row r="930" spans="1:1" ht="15.75" customHeight="1">
      <c r="A930" s="121"/>
    </row>
    <row r="931" spans="1:1" ht="15.75" customHeight="1">
      <c r="A931" s="121"/>
    </row>
    <row r="932" spans="1:1" ht="15.75" customHeight="1">
      <c r="A932" s="121"/>
    </row>
    <row r="933" spans="1:1" ht="15.75" customHeight="1">
      <c r="A933" s="121"/>
    </row>
    <row r="934" spans="1:1" ht="15.75" customHeight="1">
      <c r="A934" s="121"/>
    </row>
    <row r="935" spans="1:1" ht="15.75" customHeight="1">
      <c r="A935" s="121"/>
    </row>
    <row r="936" spans="1:1" ht="15.75" customHeight="1">
      <c r="A936" s="121"/>
    </row>
    <row r="937" spans="1:1" ht="15.75" customHeight="1">
      <c r="A937" s="121"/>
    </row>
    <row r="938" spans="1:1" ht="15.75" customHeight="1">
      <c r="A938" s="121"/>
    </row>
    <row r="939" spans="1:1" ht="15.75" customHeight="1">
      <c r="A939" s="121"/>
    </row>
    <row r="940" spans="1:1" ht="15.75" customHeight="1">
      <c r="A940" s="121"/>
    </row>
    <row r="941" spans="1:1" ht="15.75" customHeight="1">
      <c r="A941" s="121"/>
    </row>
    <row r="942" spans="1:1" ht="15.75" customHeight="1">
      <c r="A942" s="121"/>
    </row>
    <row r="943" spans="1:1" ht="15.75" customHeight="1">
      <c r="A943" s="121"/>
    </row>
    <row r="944" spans="1:1" ht="15.75" customHeight="1">
      <c r="A944" s="121"/>
    </row>
    <row r="945" spans="1:1" ht="15.75" customHeight="1">
      <c r="A945" s="121"/>
    </row>
    <row r="946" spans="1:1" ht="15.75" customHeight="1">
      <c r="A946" s="121"/>
    </row>
    <row r="947" spans="1:1" ht="15.75" customHeight="1">
      <c r="A947" s="121"/>
    </row>
    <row r="948" spans="1:1" ht="15.75" customHeight="1">
      <c r="A948" s="121"/>
    </row>
    <row r="949" spans="1:1" ht="15.75" customHeight="1">
      <c r="A949" s="121"/>
    </row>
    <row r="950" spans="1:1" ht="15.75" customHeight="1">
      <c r="A950" s="121"/>
    </row>
    <row r="951" spans="1:1" ht="15.75" customHeight="1">
      <c r="A951" s="121"/>
    </row>
    <row r="952" spans="1:1" ht="15.75" customHeight="1">
      <c r="A952" s="121"/>
    </row>
    <row r="953" spans="1:1" ht="15.75" customHeight="1">
      <c r="A953" s="121"/>
    </row>
    <row r="954" spans="1:1" ht="15.75" customHeight="1">
      <c r="A954" s="121"/>
    </row>
    <row r="955" spans="1:1" ht="15.75" customHeight="1">
      <c r="A955" s="121"/>
    </row>
    <row r="956" spans="1:1" ht="15.75" customHeight="1">
      <c r="A956" s="121"/>
    </row>
    <row r="957" spans="1:1" ht="15.75" customHeight="1">
      <c r="A957" s="121"/>
    </row>
    <row r="958" spans="1:1" ht="15.75" customHeight="1">
      <c r="A958" s="121"/>
    </row>
    <row r="959" spans="1:1" ht="15.75" customHeight="1">
      <c r="A959" s="121"/>
    </row>
    <row r="960" spans="1:1" ht="15.75" customHeight="1">
      <c r="A960" s="121"/>
    </row>
    <row r="961" spans="1:1" ht="15.75" customHeight="1">
      <c r="A961" s="121"/>
    </row>
    <row r="962" spans="1:1" ht="15.75" customHeight="1">
      <c r="A962" s="121"/>
    </row>
    <row r="963" spans="1:1" ht="15.75" customHeight="1">
      <c r="A963" s="121"/>
    </row>
    <row r="964" spans="1:1" ht="15.75" customHeight="1">
      <c r="A964" s="121"/>
    </row>
    <row r="965" spans="1:1" ht="15.75" customHeight="1">
      <c r="A965" s="121"/>
    </row>
    <row r="966" spans="1:1" ht="15.75" customHeight="1">
      <c r="A966" s="121"/>
    </row>
    <row r="967" spans="1:1" ht="15.75" customHeight="1">
      <c r="A967" s="121"/>
    </row>
    <row r="968" spans="1:1" ht="15.75" customHeight="1">
      <c r="A968" s="121"/>
    </row>
    <row r="969" spans="1:1" ht="15.75" customHeight="1">
      <c r="A969" s="121"/>
    </row>
    <row r="970" spans="1:1" ht="15.75" customHeight="1">
      <c r="A970" s="121"/>
    </row>
    <row r="971" spans="1:1" ht="15.75" customHeight="1">
      <c r="A971" s="121"/>
    </row>
    <row r="972" spans="1:1" ht="15.75" customHeight="1">
      <c r="A972" s="121"/>
    </row>
    <row r="973" spans="1:1" ht="15.75" customHeight="1">
      <c r="A973" s="121"/>
    </row>
    <row r="974" spans="1:1" ht="15.75" customHeight="1">
      <c r="A974" s="121"/>
    </row>
    <row r="975" spans="1:1" ht="15.75" customHeight="1">
      <c r="A975" s="121"/>
    </row>
    <row r="976" spans="1:1" ht="15.75" customHeight="1">
      <c r="A976" s="121"/>
    </row>
    <row r="977" spans="1:1" ht="15.75" customHeight="1">
      <c r="A977" s="121"/>
    </row>
    <row r="978" spans="1:1" ht="15.75" customHeight="1">
      <c r="A978" s="121"/>
    </row>
    <row r="979" spans="1:1" ht="15.75" customHeight="1">
      <c r="A979" s="121"/>
    </row>
    <row r="980" spans="1:1" ht="15.75" customHeight="1">
      <c r="A980" s="121"/>
    </row>
    <row r="981" spans="1:1" ht="15.75" customHeight="1">
      <c r="A981" s="121"/>
    </row>
    <row r="982" spans="1:1" ht="15.75" customHeight="1">
      <c r="A982" s="121"/>
    </row>
    <row r="983" spans="1:1" ht="15.75" customHeight="1">
      <c r="A983" s="121"/>
    </row>
    <row r="984" spans="1:1" ht="15.75" customHeight="1">
      <c r="A984" s="121"/>
    </row>
    <row r="985" spans="1:1" ht="15.75" customHeight="1">
      <c r="A985" s="121"/>
    </row>
    <row r="986" spans="1:1" ht="15.75" customHeight="1">
      <c r="A986" s="121"/>
    </row>
    <row r="987" spans="1:1" ht="15.75" customHeight="1">
      <c r="A987" s="121"/>
    </row>
    <row r="988" spans="1:1" ht="15.75" customHeight="1">
      <c r="A988" s="121"/>
    </row>
    <row r="989" spans="1:1" ht="15.75" customHeight="1">
      <c r="A989" s="121"/>
    </row>
    <row r="990" spans="1:1" ht="15.75" customHeight="1">
      <c r="A990" s="121"/>
    </row>
    <row r="991" spans="1:1" ht="15.75" customHeight="1">
      <c r="A991" s="121"/>
    </row>
    <row r="992" spans="1:1" ht="15.75" customHeight="1">
      <c r="A992" s="121"/>
    </row>
    <row r="993" spans="1:1" ht="15.75" customHeight="1">
      <c r="A993" s="121"/>
    </row>
    <row r="994" spans="1:1" ht="15.75" customHeight="1">
      <c r="A994" s="121"/>
    </row>
    <row r="995" spans="1:1" ht="15.75" customHeight="1">
      <c r="A995" s="121"/>
    </row>
    <row r="996" spans="1:1" ht="15.75" customHeight="1">
      <c r="A996" s="121"/>
    </row>
    <row r="997" spans="1:1" ht="15.75" customHeight="1">
      <c r="A997" s="121"/>
    </row>
    <row r="998" spans="1:1" ht="15.75" customHeight="1">
      <c r="A998" s="121"/>
    </row>
    <row r="999" spans="1:1" ht="15.75" customHeight="1">
      <c r="A999" s="121"/>
    </row>
    <row r="1000" spans="1:1" ht="15.75" customHeight="1">
      <c r="A1000" s="121"/>
    </row>
  </sheetData>
  <mergeCells count="3">
    <mergeCell ref="B67:C67"/>
    <mergeCell ref="B68:C68"/>
    <mergeCell ref="B69:C69"/>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96246-F3B4-194F-AC13-E7F5F625D5C3}">
  <dimension ref="A1:AH1000"/>
  <sheetViews>
    <sheetView zoomScale="116" zoomScaleNormal="116" workbookViewId="0">
      <selection activeCell="A11" sqref="A11"/>
    </sheetView>
  </sheetViews>
  <sheetFormatPr defaultColWidth="14.42578125" defaultRowHeight="15" customHeight="1"/>
  <cols>
    <col min="1" max="1" width="37.42578125" customWidth="1"/>
    <col min="2" max="3" width="8.85546875" customWidth="1"/>
    <col min="4" max="4" width="20.85546875" customWidth="1"/>
    <col min="5" max="5" width="8.85546875" customWidth="1"/>
    <col min="6" max="6" width="10.28515625" customWidth="1"/>
    <col min="7" max="7" width="5.42578125" customWidth="1"/>
    <col min="8" max="8" width="7.7109375" customWidth="1"/>
    <col min="9" max="9" width="5.85546875" customWidth="1"/>
    <col min="10" max="10" width="8.85546875" customWidth="1"/>
    <col min="11" max="11" width="5.140625" customWidth="1"/>
    <col min="12" max="12" width="5.28515625" customWidth="1"/>
    <col min="13" max="13" width="5.42578125" customWidth="1"/>
    <col min="14" max="14" width="13" customWidth="1"/>
    <col min="15" max="15" width="11.85546875" customWidth="1"/>
    <col min="16" max="16" width="4" customWidth="1"/>
    <col min="17" max="17" width="13.42578125" customWidth="1"/>
    <col min="18" max="18" width="12.28515625" customWidth="1"/>
    <col min="19" max="19" width="3" customWidth="1"/>
    <col min="20" max="20" width="13.42578125" customWidth="1"/>
    <col min="21" max="21" width="12.140625" customWidth="1"/>
    <col min="22" max="22" width="3" customWidth="1"/>
    <col min="23" max="23" width="13.140625" customWidth="1"/>
    <col min="24" max="24" width="12.140625" customWidth="1"/>
    <col min="25" max="25" width="3.42578125" customWidth="1"/>
    <col min="26" max="26" width="13.28515625" customWidth="1"/>
    <col min="27" max="27" width="12.140625" customWidth="1"/>
    <col min="28" max="28" width="2.7109375" customWidth="1"/>
    <col min="29" max="29" width="13.85546875" customWidth="1"/>
    <col min="30" max="30" width="12.28515625" customWidth="1"/>
    <col min="31" max="31" width="13.42578125" customWidth="1"/>
    <col min="32" max="32" width="12.7109375" customWidth="1"/>
    <col min="33" max="33" width="11.28515625" customWidth="1"/>
    <col min="34" max="34" width="12.140625" customWidth="1"/>
  </cols>
  <sheetData>
    <row r="1" spans="1:34" ht="18.75">
      <c r="A1" s="1"/>
      <c r="F1" s="2" t="s">
        <v>104</v>
      </c>
      <c r="G1" s="3"/>
      <c r="H1" s="3"/>
      <c r="I1" s="3"/>
      <c r="J1" s="3"/>
      <c r="K1" s="3"/>
      <c r="L1" s="4"/>
      <c r="M1" s="5"/>
      <c r="N1" s="4"/>
      <c r="O1" s="4"/>
      <c r="P1" s="4"/>
      <c r="Q1" s="4"/>
      <c r="R1" s="6"/>
      <c r="S1" s="4"/>
      <c r="T1" s="7"/>
      <c r="U1" s="8"/>
      <c r="V1" s="4"/>
      <c r="W1" s="8"/>
      <c r="X1" s="8"/>
      <c r="Y1" s="9"/>
      <c r="Z1" s="8"/>
      <c r="AA1" s="8"/>
      <c r="AB1" s="4"/>
      <c r="AC1" s="8"/>
      <c r="AD1" s="8"/>
      <c r="AE1" s="8"/>
      <c r="AF1" s="8"/>
      <c r="AG1" s="8"/>
      <c r="AH1" s="8"/>
    </row>
    <row r="2" spans="1:34">
      <c r="A2" s="10"/>
      <c r="L2" s="4"/>
      <c r="M2" s="5"/>
      <c r="N2" s="4"/>
      <c r="O2" s="4"/>
      <c r="P2" s="4"/>
      <c r="Q2" s="4"/>
      <c r="R2" s="6"/>
      <c r="S2" s="4"/>
      <c r="T2" s="11"/>
      <c r="U2" s="8"/>
      <c r="V2" s="4"/>
      <c r="W2" s="8"/>
      <c r="X2" s="8"/>
      <c r="Y2" s="4"/>
      <c r="Z2" s="8"/>
      <c r="AA2" s="8"/>
      <c r="AB2" s="4"/>
      <c r="AC2" s="8"/>
      <c r="AD2" s="8"/>
      <c r="AE2" s="8"/>
      <c r="AF2" s="8"/>
      <c r="AG2" s="8"/>
      <c r="AH2" s="8"/>
    </row>
    <row r="3" spans="1:34" ht="6" customHeight="1">
      <c r="A3" s="10"/>
      <c r="L3" s="4"/>
      <c r="M3" s="5"/>
      <c r="N3" s="4"/>
      <c r="O3" s="4"/>
      <c r="P3" s="4"/>
      <c r="Q3" s="4"/>
      <c r="R3" s="6"/>
      <c r="S3" s="4"/>
      <c r="T3" s="11"/>
      <c r="U3" s="8"/>
      <c r="V3" s="4"/>
      <c r="W3" s="8"/>
      <c r="X3" s="8"/>
      <c r="Y3" s="4"/>
      <c r="Z3" s="8"/>
      <c r="AA3" s="8"/>
      <c r="AB3" s="4"/>
      <c r="AC3" s="8"/>
      <c r="AD3" s="8"/>
      <c r="AE3" s="8"/>
      <c r="AF3" s="8"/>
      <c r="AG3" s="8"/>
      <c r="AH3" s="8"/>
    </row>
    <row r="4" spans="1:34" ht="18">
      <c r="A4" s="12" t="s">
        <v>0</v>
      </c>
      <c r="B4" s="8"/>
      <c r="C4" s="8"/>
      <c r="D4" s="8"/>
      <c r="E4" s="8"/>
      <c r="F4" s="8"/>
      <c r="G4" s="8"/>
      <c r="H4" s="8"/>
      <c r="I4" s="8"/>
      <c r="J4" s="8"/>
      <c r="K4" s="8"/>
      <c r="L4" s="8"/>
      <c r="M4" s="8"/>
      <c r="N4" s="8"/>
      <c r="O4" s="8"/>
      <c r="P4" s="13"/>
      <c r="Q4" s="13"/>
      <c r="R4" s="14"/>
      <c r="S4" s="13"/>
      <c r="T4" s="15"/>
      <c r="U4" s="8"/>
      <c r="V4" s="13"/>
      <c r="W4" s="8"/>
      <c r="X4" s="8"/>
      <c r="Y4" s="13"/>
      <c r="Z4" s="8"/>
      <c r="AA4" s="8"/>
      <c r="AB4" s="13"/>
      <c r="AC4" s="8"/>
      <c r="AD4" s="8"/>
      <c r="AE4" s="8"/>
      <c r="AF4" s="8"/>
      <c r="AG4" s="8"/>
      <c r="AH4" s="8"/>
    </row>
    <row r="5" spans="1:34" ht="12.75" customHeight="1">
      <c r="A5" s="6"/>
      <c r="B5" s="8"/>
      <c r="C5" t="s">
        <v>1</v>
      </c>
      <c r="D5" s="152" t="s">
        <v>101</v>
      </c>
      <c r="F5" s="17"/>
      <c r="G5" s="17" t="s">
        <v>2</v>
      </c>
      <c r="H5" s="177" t="s">
        <v>102</v>
      </c>
      <c r="I5" s="163"/>
      <c r="J5" s="163"/>
      <c r="K5" s="163"/>
      <c r="L5" s="8"/>
      <c r="M5" s="8"/>
      <c r="N5" s="13" t="s">
        <v>3</v>
      </c>
      <c r="O5" s="18">
        <v>46023</v>
      </c>
      <c r="P5" s="13"/>
      <c r="Q5" s="13"/>
      <c r="R5" s="14"/>
      <c r="S5" s="13"/>
      <c r="T5" s="15"/>
      <c r="U5" s="8"/>
      <c r="V5" s="13"/>
      <c r="W5" s="8"/>
      <c r="X5" s="8"/>
      <c r="Y5" s="13"/>
      <c r="Z5" s="8"/>
      <c r="AA5" s="8"/>
      <c r="AB5" s="13"/>
      <c r="AC5" s="8"/>
      <c r="AD5" s="8"/>
      <c r="AE5" s="8"/>
      <c r="AF5" s="8"/>
      <c r="AG5" s="8"/>
      <c r="AH5" s="8"/>
    </row>
    <row r="6" spans="1:34" ht="12" customHeight="1">
      <c r="A6" s="19" t="s">
        <v>4</v>
      </c>
      <c r="B6" s="8"/>
      <c r="C6" s="17" t="s">
        <v>5</v>
      </c>
      <c r="D6" s="20" t="s">
        <v>120</v>
      </c>
      <c r="F6" s="17"/>
      <c r="G6" s="5"/>
      <c r="L6" s="8"/>
      <c r="M6" s="8"/>
      <c r="N6" s="17" t="s">
        <v>6</v>
      </c>
      <c r="O6" s="21">
        <v>47848</v>
      </c>
      <c r="P6" s="22"/>
      <c r="Q6" s="22"/>
      <c r="R6" s="6"/>
      <c r="S6" s="22"/>
      <c r="T6" s="11"/>
      <c r="U6" s="8"/>
      <c r="V6" s="22"/>
      <c r="W6" s="8"/>
      <c r="X6" s="8"/>
      <c r="Y6" s="22"/>
      <c r="Z6" s="8"/>
      <c r="AA6" s="8"/>
      <c r="AB6" s="22"/>
      <c r="AC6" s="8"/>
      <c r="AD6" s="8"/>
      <c r="AE6" s="8"/>
      <c r="AF6" s="8"/>
      <c r="AG6" s="8"/>
      <c r="AH6" s="8"/>
    </row>
    <row r="7" spans="1:34" ht="15" customHeight="1">
      <c r="A7" s="139" t="s">
        <v>103</v>
      </c>
      <c r="F7" s="5"/>
      <c r="G7" s="5"/>
      <c r="H7" s="5"/>
      <c r="I7" s="5"/>
      <c r="J7" s="5"/>
      <c r="K7" s="5"/>
      <c r="L7" s="4"/>
      <c r="M7" s="5"/>
      <c r="N7" s="4"/>
      <c r="O7" s="4"/>
      <c r="P7" s="4"/>
      <c r="Q7" s="4"/>
      <c r="R7" s="6"/>
      <c r="S7" s="4"/>
      <c r="T7" s="11"/>
      <c r="U7" s="8"/>
      <c r="V7" s="4"/>
      <c r="W7" s="8"/>
      <c r="X7" s="8"/>
      <c r="Y7" s="4"/>
      <c r="Z7" s="8"/>
      <c r="AA7" s="8"/>
      <c r="AB7" s="4"/>
      <c r="AC7" s="8"/>
      <c r="AD7" s="8"/>
      <c r="AE7" s="8"/>
      <c r="AF7" s="8"/>
      <c r="AG7" s="8"/>
      <c r="AH7" s="8"/>
    </row>
    <row r="8" spans="1:34" ht="15" customHeight="1">
      <c r="A8" s="23" t="s">
        <v>7</v>
      </c>
      <c r="F8" s="5"/>
      <c r="G8" s="5"/>
      <c r="H8" s="5"/>
      <c r="I8" s="5"/>
      <c r="J8" s="5"/>
      <c r="K8" s="5"/>
      <c r="L8" s="4"/>
      <c r="M8" s="5"/>
      <c r="N8" s="4"/>
      <c r="O8" s="4"/>
      <c r="P8" s="4"/>
      <c r="Q8" s="4"/>
      <c r="R8" s="6"/>
      <c r="S8" s="4"/>
      <c r="T8" s="11"/>
      <c r="U8" s="8"/>
      <c r="V8" s="4"/>
      <c r="W8" s="8"/>
      <c r="X8" s="8"/>
      <c r="Y8" s="4"/>
      <c r="Z8" s="8"/>
      <c r="AA8" s="8"/>
      <c r="AB8" s="4"/>
      <c r="AC8" s="8"/>
      <c r="AD8" s="8"/>
      <c r="AE8" s="8"/>
      <c r="AF8" s="8"/>
      <c r="AG8" s="8"/>
      <c r="AH8" s="8"/>
    </row>
    <row r="9" spans="1:34" ht="15" customHeight="1">
      <c r="A9" s="24" t="s">
        <v>8</v>
      </c>
      <c r="B9" s="24"/>
      <c r="C9" s="24"/>
      <c r="H9" s="5"/>
      <c r="I9" s="13"/>
      <c r="J9" s="13"/>
      <c r="K9" s="13"/>
      <c r="L9" s="25"/>
      <c r="M9" s="26"/>
      <c r="N9" s="25"/>
      <c r="O9" s="25"/>
      <c r="P9" s="25"/>
      <c r="Q9" s="25"/>
      <c r="R9" s="27"/>
      <c r="S9" s="25"/>
      <c r="T9" s="15"/>
      <c r="U9" s="8"/>
      <c r="V9" s="25"/>
      <c r="W9" s="8"/>
      <c r="X9" s="8"/>
      <c r="Y9" s="25"/>
      <c r="Z9" s="8"/>
      <c r="AA9" s="8"/>
      <c r="AB9" s="25"/>
      <c r="AC9" s="8"/>
      <c r="AD9" s="8"/>
      <c r="AE9" s="8"/>
      <c r="AF9" s="8"/>
      <c r="AG9" s="8"/>
      <c r="AH9" s="8"/>
    </row>
    <row r="10" spans="1:34" ht="15" customHeight="1">
      <c r="A10" s="28" t="s">
        <v>9</v>
      </c>
      <c r="H10" s="5"/>
      <c r="I10" s="13"/>
      <c r="J10" s="13"/>
      <c r="K10" s="13"/>
      <c r="L10" s="25"/>
      <c r="M10" s="26"/>
      <c r="N10" s="25"/>
      <c r="O10" s="25"/>
      <c r="P10" s="25"/>
      <c r="Q10" s="25"/>
      <c r="R10" s="27"/>
      <c r="S10" s="25"/>
      <c r="T10" s="15"/>
      <c r="U10" s="8"/>
      <c r="V10" s="25"/>
      <c r="W10" s="8"/>
      <c r="X10" s="8"/>
      <c r="Y10" s="25"/>
      <c r="Z10" s="8"/>
      <c r="AA10" s="8"/>
      <c r="AB10" s="25"/>
      <c r="AC10" s="8"/>
      <c r="AD10" s="8"/>
      <c r="AE10" s="8"/>
      <c r="AF10" s="8"/>
      <c r="AG10" s="8"/>
      <c r="AH10" s="8"/>
    </row>
    <row r="11" spans="1:34">
      <c r="A11" s="29" t="s">
        <v>137</v>
      </c>
      <c r="B11" s="30"/>
      <c r="C11" s="31"/>
      <c r="D11" s="32"/>
      <c r="E11" s="33"/>
      <c r="F11" s="33"/>
      <c r="G11" s="33"/>
      <c r="H11" s="33"/>
      <c r="I11" s="33"/>
      <c r="J11" s="33"/>
      <c r="K11" s="33"/>
      <c r="L11" s="33"/>
      <c r="M11" s="33"/>
      <c r="N11" s="34">
        <v>1</v>
      </c>
      <c r="P11" s="35"/>
      <c r="Q11" s="36">
        <v>0.03</v>
      </c>
      <c r="S11" s="35"/>
      <c r="T11" s="36">
        <v>0.03</v>
      </c>
      <c r="V11" s="35"/>
      <c r="W11" s="36">
        <v>0.03</v>
      </c>
      <c r="Y11" s="35"/>
      <c r="Z11" s="36">
        <v>0.03</v>
      </c>
      <c r="AA11" s="34"/>
      <c r="AB11" s="35"/>
    </row>
    <row r="12" spans="1:34">
      <c r="A12" s="37" t="s">
        <v>10</v>
      </c>
      <c r="B12" s="30"/>
      <c r="C12" s="31"/>
      <c r="D12" s="32"/>
      <c r="E12" s="33"/>
      <c r="F12" s="33"/>
      <c r="G12" s="33"/>
      <c r="H12" s="33"/>
      <c r="I12" s="33"/>
      <c r="J12" s="33"/>
      <c r="K12" s="33"/>
      <c r="L12" s="33"/>
      <c r="M12" s="33"/>
      <c r="N12" s="34"/>
      <c r="P12" s="35"/>
      <c r="Q12" s="34"/>
      <c r="S12" s="35"/>
      <c r="T12" s="34"/>
      <c r="V12" s="35"/>
      <c r="W12" s="34"/>
      <c r="Y12" s="35"/>
      <c r="Z12" s="34"/>
      <c r="AA12" s="34"/>
      <c r="AB12" s="35"/>
    </row>
    <row r="13" spans="1:34">
      <c r="A13" s="184" t="s">
        <v>11</v>
      </c>
      <c r="B13" s="38"/>
      <c r="C13" s="39"/>
      <c r="D13" s="39"/>
      <c r="E13" s="40"/>
      <c r="P13" s="35"/>
      <c r="S13" s="35"/>
      <c r="V13" s="35"/>
      <c r="Y13" s="35"/>
      <c r="AB13" s="35"/>
    </row>
    <row r="14" spans="1:34">
      <c r="A14" s="153"/>
      <c r="B14" s="38"/>
      <c r="C14" s="39"/>
      <c r="D14" s="39"/>
      <c r="E14" s="40"/>
      <c r="F14" s="135"/>
      <c r="G14" s="136"/>
      <c r="H14" s="136"/>
      <c r="I14" s="136"/>
      <c r="J14" s="137"/>
      <c r="K14" s="136"/>
      <c r="L14" s="136"/>
      <c r="M14" s="136"/>
      <c r="P14" s="35"/>
      <c r="S14" s="35"/>
      <c r="V14" s="35"/>
      <c r="Y14" s="35"/>
      <c r="AB14" s="35"/>
    </row>
    <row r="15" spans="1:34">
      <c r="A15" s="186" t="s">
        <v>154</v>
      </c>
      <c r="B15" s="38"/>
      <c r="C15" s="39"/>
      <c r="D15" s="39"/>
      <c r="E15" s="40"/>
      <c r="F15" s="166" t="s">
        <v>12</v>
      </c>
      <c r="G15" s="167"/>
      <c r="H15" s="167"/>
      <c r="I15" s="167"/>
      <c r="J15" s="168" t="s">
        <v>13</v>
      </c>
      <c r="K15" s="169"/>
      <c r="L15" s="169"/>
      <c r="M15" s="170"/>
      <c r="P15" s="35"/>
      <c r="S15" s="35"/>
      <c r="V15" s="35"/>
      <c r="Y15" s="35"/>
      <c r="AB15" s="35"/>
    </row>
    <row r="16" spans="1:34" ht="46.5" customHeight="1">
      <c r="A16" s="154" t="s">
        <v>14</v>
      </c>
      <c r="B16" s="41"/>
      <c r="C16" s="41" t="s">
        <v>15</v>
      </c>
      <c r="D16" s="39"/>
      <c r="E16" s="40"/>
      <c r="F16" s="171" t="s">
        <v>16</v>
      </c>
      <c r="G16" s="172"/>
      <c r="H16" s="172"/>
      <c r="I16" s="173"/>
      <c r="J16" s="174" t="s">
        <v>16</v>
      </c>
      <c r="K16" s="172"/>
      <c r="L16" s="172"/>
      <c r="M16" s="173"/>
      <c r="N16" s="42" t="s">
        <v>17</v>
      </c>
      <c r="O16" s="43" t="s">
        <v>18</v>
      </c>
      <c r="P16" s="44"/>
      <c r="Q16" s="42" t="s">
        <v>19</v>
      </c>
      <c r="R16" s="43" t="s">
        <v>20</v>
      </c>
      <c r="S16" s="44"/>
      <c r="T16" s="42" t="s">
        <v>21</v>
      </c>
      <c r="U16" s="43" t="s">
        <v>22</v>
      </c>
      <c r="V16" s="44"/>
      <c r="W16" s="42" t="s">
        <v>23</v>
      </c>
      <c r="X16" s="43" t="s">
        <v>24</v>
      </c>
      <c r="Y16" s="44"/>
      <c r="Z16" s="42" t="s">
        <v>25</v>
      </c>
      <c r="AA16" s="43" t="s">
        <v>26</v>
      </c>
      <c r="AB16" s="44"/>
      <c r="AC16" s="42" t="s">
        <v>27</v>
      </c>
      <c r="AD16" s="43" t="s">
        <v>28</v>
      </c>
      <c r="AE16" s="42" t="s">
        <v>29</v>
      </c>
    </row>
    <row r="17" spans="1:31" ht="15" customHeight="1">
      <c r="A17" s="45"/>
      <c r="B17" s="45"/>
      <c r="C17" s="46"/>
      <c r="D17" s="39"/>
      <c r="E17" s="47"/>
      <c r="F17" s="48" t="s">
        <v>30</v>
      </c>
      <c r="G17" s="49" t="s">
        <v>31</v>
      </c>
      <c r="H17" s="50" t="s">
        <v>32</v>
      </c>
      <c r="I17" s="49" t="s">
        <v>33</v>
      </c>
      <c r="J17" s="51" t="s">
        <v>30</v>
      </c>
      <c r="K17" s="52" t="s">
        <v>31</v>
      </c>
      <c r="L17" s="53" t="s">
        <v>32</v>
      </c>
      <c r="M17" s="52" t="s">
        <v>33</v>
      </c>
      <c r="N17" s="54"/>
      <c r="O17" s="55"/>
      <c r="P17" s="164"/>
      <c r="Q17" s="54"/>
      <c r="R17" s="55"/>
      <c r="S17" s="164"/>
      <c r="T17" s="54"/>
      <c r="U17" s="55"/>
      <c r="V17" s="164"/>
      <c r="W17" s="54"/>
      <c r="X17" s="55"/>
      <c r="Y17" s="164"/>
      <c r="Z17" s="54"/>
      <c r="AA17" s="55"/>
      <c r="AB17" s="164"/>
      <c r="AD17" s="24"/>
    </row>
    <row r="18" spans="1:31">
      <c r="A18" s="41"/>
      <c r="B18" s="41"/>
      <c r="C18" s="56"/>
      <c r="D18" s="57"/>
      <c r="E18" s="58"/>
      <c r="F18" s="59"/>
      <c r="G18" s="60"/>
      <c r="H18" s="61"/>
      <c r="I18" s="60"/>
      <c r="J18" s="62"/>
      <c r="K18" s="63"/>
      <c r="L18" s="64"/>
      <c r="M18" s="63"/>
      <c r="N18" s="54"/>
      <c r="O18" s="55"/>
      <c r="P18" s="165"/>
      <c r="Q18" s="54"/>
      <c r="R18" s="55"/>
      <c r="S18" s="165"/>
      <c r="T18" s="54"/>
      <c r="U18" s="55"/>
      <c r="V18" s="164"/>
      <c r="W18" s="54"/>
      <c r="X18" s="55"/>
      <c r="Y18" s="164"/>
      <c r="Z18" s="54"/>
      <c r="AA18" s="55"/>
      <c r="AB18" s="165"/>
      <c r="AD18" s="24"/>
    </row>
    <row r="19" spans="1:31">
      <c r="A19" s="138" t="s">
        <v>121</v>
      </c>
      <c r="B19" s="41"/>
      <c r="C19" s="65">
        <v>100000</v>
      </c>
      <c r="D19" s="39" t="s">
        <v>35</v>
      </c>
      <c r="E19" s="58"/>
      <c r="F19" s="71">
        <v>0.1111</v>
      </c>
      <c r="G19" s="60"/>
      <c r="H19" s="61">
        <f>F19*9</f>
        <v>0.99990000000000001</v>
      </c>
      <c r="I19" s="60"/>
      <c r="J19" s="134">
        <v>0.1111</v>
      </c>
      <c r="K19" s="63"/>
      <c r="L19" s="64">
        <f>J19*9</f>
        <v>0.99990000000000001</v>
      </c>
      <c r="M19" s="63"/>
      <c r="N19" s="54">
        <f>$C19*$N$11*$F19</f>
        <v>11110</v>
      </c>
      <c r="O19" s="55">
        <f t="shared" ref="O19" si="0">J19*$C19</f>
        <v>11110</v>
      </c>
      <c r="P19" s="54"/>
      <c r="Q19" s="54">
        <f t="shared" ref="Q19:Q42" si="1">$N19*(1+$Q$11)</f>
        <v>11443.300000000001</v>
      </c>
      <c r="R19" s="55">
        <f t="shared" ref="R19:R22" si="2">O19*(1+$Q$11)</f>
        <v>11443.300000000001</v>
      </c>
      <c r="S19" s="54"/>
      <c r="T19" s="54">
        <f>$Q19*(1+$Q$11)</f>
        <v>11786.599000000002</v>
      </c>
      <c r="U19" s="55">
        <f t="shared" ref="U19:U22" si="3">R19*(1+$T$11)</f>
        <v>11786.599000000002</v>
      </c>
      <c r="V19" s="54"/>
      <c r="W19" s="54">
        <f t="shared" ref="W19:X22" si="4">T19*(1+$W$11)</f>
        <v>12140.196970000003</v>
      </c>
      <c r="X19" s="55">
        <f t="shared" si="4"/>
        <v>12140.196970000003</v>
      </c>
      <c r="Y19" s="54"/>
      <c r="Z19" s="54">
        <f t="shared" ref="Z19:AA22" si="5">W19*(1+$Z$11)</f>
        <v>12504.402879100004</v>
      </c>
      <c r="AA19" s="55">
        <f t="shared" si="5"/>
        <v>12504.402879100004</v>
      </c>
      <c r="AB19" s="54"/>
      <c r="AC19" s="66">
        <f t="shared" ref="AC19:AD22" si="6">N19+Q19+T19+W19+Z19</f>
        <v>58984.498849100011</v>
      </c>
      <c r="AD19" s="67">
        <f t="shared" si="6"/>
        <v>58984.498849100011</v>
      </c>
      <c r="AE19" s="66">
        <f t="shared" ref="AE19:AE22" si="7">AC19+AD19</f>
        <v>117968.99769820002</v>
      </c>
    </row>
    <row r="20" spans="1:31">
      <c r="A20" s="56" t="s">
        <v>36</v>
      </c>
      <c r="B20" s="41"/>
      <c r="C20" s="56"/>
      <c r="D20" s="57" t="s">
        <v>37</v>
      </c>
      <c r="E20" s="68">
        <v>0.315</v>
      </c>
      <c r="F20" s="69"/>
      <c r="G20" s="60"/>
      <c r="H20" s="61"/>
      <c r="I20" s="60"/>
      <c r="J20" s="62"/>
      <c r="K20" s="63"/>
      <c r="L20" s="64"/>
      <c r="M20" s="63"/>
      <c r="N20" s="54">
        <f>N19*$E20</f>
        <v>3499.65</v>
      </c>
      <c r="O20" s="151">
        <f>O19*$E20</f>
        <v>3499.65</v>
      </c>
      <c r="P20" s="54"/>
      <c r="Q20" s="54">
        <f t="shared" si="1"/>
        <v>3604.6395000000002</v>
      </c>
      <c r="R20" s="55">
        <f t="shared" si="2"/>
        <v>3604.6395000000002</v>
      </c>
      <c r="S20" s="54"/>
      <c r="T20" s="54">
        <f t="shared" ref="T20:T22" si="8">$Q20*(1+$Q$11)</f>
        <v>3712.7786850000002</v>
      </c>
      <c r="U20" s="55">
        <f t="shared" si="3"/>
        <v>3712.7786850000002</v>
      </c>
      <c r="V20" s="54"/>
      <c r="W20" s="54">
        <f t="shared" si="4"/>
        <v>3824.1620455500001</v>
      </c>
      <c r="X20" s="55">
        <f t="shared" si="4"/>
        <v>3824.1620455500001</v>
      </c>
      <c r="Y20" s="54"/>
      <c r="Z20" s="54">
        <f t="shared" si="5"/>
        <v>3938.8869069165003</v>
      </c>
      <c r="AA20" s="55">
        <f t="shared" si="5"/>
        <v>3938.8869069165003</v>
      </c>
      <c r="AB20" s="54"/>
      <c r="AC20" s="66">
        <f t="shared" si="6"/>
        <v>18580.117137466499</v>
      </c>
      <c r="AD20" s="67">
        <f t="shared" si="6"/>
        <v>18580.117137466499</v>
      </c>
      <c r="AE20" s="66">
        <f t="shared" si="7"/>
        <v>37160.234274932998</v>
      </c>
    </row>
    <row r="21" spans="1:31">
      <c r="A21" s="56" t="s">
        <v>38</v>
      </c>
      <c r="B21" s="41"/>
      <c r="C21" s="65">
        <v>33333</v>
      </c>
      <c r="D21" s="39" t="s">
        <v>39</v>
      </c>
      <c r="E21" s="68"/>
      <c r="F21" s="71">
        <v>0.33329999999999999</v>
      </c>
      <c r="G21" s="60"/>
      <c r="H21" s="61"/>
      <c r="I21" s="60">
        <f>F21*3</f>
        <v>0.99990000000000001</v>
      </c>
      <c r="J21" s="134"/>
      <c r="K21" s="63"/>
      <c r="L21" s="72"/>
      <c r="M21" s="63">
        <f>J21*3</f>
        <v>0</v>
      </c>
      <c r="N21" s="54">
        <f>$C21*$N$11*$F21</f>
        <v>11109.8889</v>
      </c>
      <c r="O21" s="55">
        <f t="shared" ref="O21" si="9">J21*$C21</f>
        <v>0</v>
      </c>
      <c r="P21" s="54"/>
      <c r="Q21" s="54">
        <f t="shared" si="1"/>
        <v>11443.185567</v>
      </c>
      <c r="R21" s="55">
        <f t="shared" si="2"/>
        <v>0</v>
      </c>
      <c r="S21" s="54"/>
      <c r="T21" s="54">
        <f>$Q21*(1+$Q$11)</f>
        <v>11786.48113401</v>
      </c>
      <c r="U21" s="55">
        <f t="shared" si="3"/>
        <v>0</v>
      </c>
      <c r="V21" s="54"/>
      <c r="W21" s="54">
        <f t="shared" si="4"/>
        <v>12140.075568030301</v>
      </c>
      <c r="X21" s="55">
        <f t="shared" si="4"/>
        <v>0</v>
      </c>
      <c r="Y21" s="54"/>
      <c r="Z21" s="54">
        <f t="shared" si="5"/>
        <v>12504.277835071211</v>
      </c>
      <c r="AA21" s="55">
        <f t="shared" si="5"/>
        <v>0</v>
      </c>
      <c r="AB21" s="54"/>
      <c r="AC21" s="66">
        <f t="shared" si="6"/>
        <v>58983.909004111505</v>
      </c>
      <c r="AD21" s="67">
        <f t="shared" si="6"/>
        <v>0</v>
      </c>
      <c r="AE21" s="66">
        <f t="shared" si="7"/>
        <v>58983.909004111505</v>
      </c>
    </row>
    <row r="22" spans="1:31">
      <c r="A22" s="56" t="s">
        <v>36</v>
      </c>
      <c r="B22" s="41"/>
      <c r="C22" s="56"/>
      <c r="D22" s="57" t="s">
        <v>37</v>
      </c>
      <c r="E22" s="68">
        <v>0.16</v>
      </c>
      <c r="F22" s="69"/>
      <c r="G22" s="60"/>
      <c r="H22" s="61"/>
      <c r="I22" s="60"/>
      <c r="J22" s="62"/>
      <c r="K22" s="63"/>
      <c r="L22" s="64"/>
      <c r="M22" s="63"/>
      <c r="N22" s="54">
        <f>N21*$E22</f>
        <v>1777.582224</v>
      </c>
      <c r="O22" s="151">
        <f>O21*$E22</f>
        <v>0</v>
      </c>
      <c r="P22" s="54"/>
      <c r="Q22" s="54">
        <f t="shared" si="1"/>
        <v>1830.9096907200001</v>
      </c>
      <c r="R22" s="55">
        <f t="shared" si="2"/>
        <v>0</v>
      </c>
      <c r="S22" s="54"/>
      <c r="T22" s="54">
        <f t="shared" si="8"/>
        <v>1885.8369814416001</v>
      </c>
      <c r="U22" s="55">
        <f t="shared" si="3"/>
        <v>0</v>
      </c>
      <c r="V22" s="54"/>
      <c r="W22" s="54">
        <f t="shared" si="4"/>
        <v>1942.4120908848481</v>
      </c>
      <c r="X22" s="55">
        <f t="shared" si="4"/>
        <v>0</v>
      </c>
      <c r="Y22" s="54"/>
      <c r="Z22" s="54">
        <f t="shared" si="5"/>
        <v>2000.6844536113936</v>
      </c>
      <c r="AA22" s="55">
        <f t="shared" si="5"/>
        <v>0</v>
      </c>
      <c r="AB22" s="54"/>
      <c r="AC22" s="66">
        <f t="shared" si="6"/>
        <v>9437.425440657842</v>
      </c>
      <c r="AD22" s="67">
        <f t="shared" si="6"/>
        <v>0</v>
      </c>
      <c r="AE22" s="66">
        <f t="shared" si="7"/>
        <v>9437.425440657842</v>
      </c>
    </row>
    <row r="23" spans="1:31" ht="15.75" customHeight="1">
      <c r="A23" s="39"/>
      <c r="B23" s="41"/>
      <c r="C23" s="56"/>
      <c r="D23" s="57"/>
      <c r="E23" s="68"/>
      <c r="F23" s="69"/>
      <c r="G23" s="60"/>
      <c r="H23" s="61"/>
      <c r="I23" s="60"/>
      <c r="J23" s="62"/>
      <c r="K23" s="63"/>
      <c r="L23" s="64"/>
      <c r="M23" s="63"/>
      <c r="N23" s="54"/>
      <c r="O23" s="55"/>
      <c r="P23" s="70"/>
      <c r="Q23" s="54"/>
      <c r="R23" s="55"/>
      <c r="S23" s="70"/>
      <c r="T23" s="54"/>
      <c r="U23" s="55"/>
      <c r="V23" s="70"/>
      <c r="W23" s="54"/>
      <c r="X23" s="55"/>
      <c r="Y23" s="70"/>
      <c r="Z23" s="54"/>
      <c r="AA23" s="55"/>
      <c r="AB23" s="70"/>
      <c r="AC23" s="66"/>
      <c r="AD23" s="67"/>
      <c r="AE23" s="66"/>
    </row>
    <row r="24" spans="1:31">
      <c r="A24" s="138" t="s">
        <v>122</v>
      </c>
      <c r="B24" s="41"/>
      <c r="C24" s="65">
        <v>120000</v>
      </c>
      <c r="D24" s="39" t="s">
        <v>35</v>
      </c>
      <c r="E24" s="58"/>
      <c r="F24" s="71">
        <v>0.22220000000000001</v>
      </c>
      <c r="G24" s="60"/>
      <c r="H24" s="61">
        <f>F24*9</f>
        <v>1.9998</v>
      </c>
      <c r="I24" s="60"/>
      <c r="J24" s="134"/>
      <c r="K24" s="63"/>
      <c r="L24" s="64">
        <f>J24*9</f>
        <v>0</v>
      </c>
      <c r="M24" s="63"/>
      <c r="N24" s="54">
        <f>$C24*$N$11*$F24</f>
        <v>26664</v>
      </c>
      <c r="O24" s="55">
        <f t="shared" ref="O24" si="10">J24*$C24</f>
        <v>0</v>
      </c>
      <c r="P24" s="54"/>
      <c r="Q24" s="54">
        <f t="shared" si="1"/>
        <v>27463.920000000002</v>
      </c>
      <c r="R24" s="55">
        <f t="shared" ref="R24:R27" si="11">O24*(1+$Q$11)</f>
        <v>0</v>
      </c>
      <c r="S24" s="54"/>
      <c r="T24" s="54">
        <f>$Q24*(1+$Q$11)</f>
        <v>28287.837600000003</v>
      </c>
      <c r="U24" s="55">
        <f t="shared" ref="U24:U27" si="12">R24*(1+$T$11)</f>
        <v>0</v>
      </c>
      <c r="V24" s="54"/>
      <c r="W24" s="54">
        <f t="shared" ref="W24:X27" si="13">T24*(1+$W$11)</f>
        <v>29136.472728000004</v>
      </c>
      <c r="X24" s="55">
        <f t="shared" si="13"/>
        <v>0</v>
      </c>
      <c r="Y24" s="54"/>
      <c r="Z24" s="54">
        <f t="shared" ref="Z24:AA27" si="14">W24*(1+$Z$11)</f>
        <v>30010.566909840007</v>
      </c>
      <c r="AA24" s="55">
        <f t="shared" si="14"/>
        <v>0</v>
      </c>
      <c r="AB24" s="54"/>
      <c r="AC24" s="66">
        <f t="shared" ref="AC24:AD27" si="15">N24+Q24+T24+W24+Z24</f>
        <v>141562.79723784002</v>
      </c>
      <c r="AD24" s="67">
        <f t="shared" si="15"/>
        <v>0</v>
      </c>
      <c r="AE24" s="66">
        <f t="shared" ref="AE24:AE27" si="16">AC24+AD24</f>
        <v>141562.79723784002</v>
      </c>
    </row>
    <row r="25" spans="1:31">
      <c r="A25" s="56" t="s">
        <v>36</v>
      </c>
      <c r="B25" s="41"/>
      <c r="C25" s="56"/>
      <c r="D25" s="57" t="s">
        <v>37</v>
      </c>
      <c r="E25" s="68">
        <v>0.315</v>
      </c>
      <c r="F25" s="69"/>
      <c r="G25" s="60"/>
      <c r="H25" s="61"/>
      <c r="I25" s="60"/>
      <c r="J25" s="62"/>
      <c r="K25" s="63"/>
      <c r="L25" s="64"/>
      <c r="M25" s="63"/>
      <c r="N25" s="54">
        <f>N24*$E25</f>
        <v>8399.16</v>
      </c>
      <c r="O25" s="151">
        <f>O24*$E25</f>
        <v>0</v>
      </c>
      <c r="P25" s="54"/>
      <c r="Q25" s="54">
        <f t="shared" si="1"/>
        <v>8651.1347999999998</v>
      </c>
      <c r="R25" s="55">
        <f t="shared" si="11"/>
        <v>0</v>
      </c>
      <c r="S25" s="54"/>
      <c r="T25" s="54">
        <f t="shared" ref="T25:T27" si="17">$Q25*(1+$Q$11)</f>
        <v>8910.6688439999998</v>
      </c>
      <c r="U25" s="55">
        <f t="shared" si="12"/>
        <v>0</v>
      </c>
      <c r="V25" s="54"/>
      <c r="W25" s="54">
        <f t="shared" si="13"/>
        <v>9177.9889093199999</v>
      </c>
      <c r="X25" s="55">
        <f t="shared" si="13"/>
        <v>0</v>
      </c>
      <c r="Y25" s="54"/>
      <c r="Z25" s="54">
        <f t="shared" si="14"/>
        <v>9453.3285765996006</v>
      </c>
      <c r="AA25" s="55">
        <f t="shared" si="14"/>
        <v>0</v>
      </c>
      <c r="AB25" s="54"/>
      <c r="AC25" s="66">
        <f t="shared" si="15"/>
        <v>44592.281129919604</v>
      </c>
      <c r="AD25" s="67">
        <f t="shared" si="15"/>
        <v>0</v>
      </c>
      <c r="AE25" s="66">
        <f t="shared" si="16"/>
        <v>44592.281129919604</v>
      </c>
    </row>
    <row r="26" spans="1:31">
      <c r="A26" s="56" t="s">
        <v>38</v>
      </c>
      <c r="B26" s="41"/>
      <c r="C26" s="65"/>
      <c r="D26" s="39" t="s">
        <v>39</v>
      </c>
      <c r="E26" s="68"/>
      <c r="F26" s="71"/>
      <c r="G26" s="60"/>
      <c r="H26" s="61"/>
      <c r="I26" s="60">
        <f>F26*3</f>
        <v>0</v>
      </c>
      <c r="J26" s="134"/>
      <c r="K26" s="63"/>
      <c r="L26" s="72"/>
      <c r="M26" s="63">
        <f>J26*3</f>
        <v>0</v>
      </c>
      <c r="N26" s="54">
        <f>$C26*$N$11*$F26</f>
        <v>0</v>
      </c>
      <c r="O26" s="55">
        <f t="shared" ref="O26" si="18">J26*$C26</f>
        <v>0</v>
      </c>
      <c r="P26" s="54"/>
      <c r="Q26" s="54">
        <f t="shared" si="1"/>
        <v>0</v>
      </c>
      <c r="R26" s="55">
        <f t="shared" si="11"/>
        <v>0</v>
      </c>
      <c r="S26" s="54"/>
      <c r="T26" s="54">
        <f>$Q26*(1+$Q$11)</f>
        <v>0</v>
      </c>
      <c r="U26" s="55">
        <f t="shared" si="12"/>
        <v>0</v>
      </c>
      <c r="V26" s="54"/>
      <c r="W26" s="54">
        <f t="shared" si="13"/>
        <v>0</v>
      </c>
      <c r="X26" s="55">
        <f t="shared" si="13"/>
        <v>0</v>
      </c>
      <c r="Y26" s="54"/>
      <c r="Z26" s="54">
        <f t="shared" si="14"/>
        <v>0</v>
      </c>
      <c r="AA26" s="55">
        <f t="shared" si="14"/>
        <v>0</v>
      </c>
      <c r="AB26" s="54"/>
      <c r="AC26" s="66">
        <f t="shared" si="15"/>
        <v>0</v>
      </c>
      <c r="AD26" s="67">
        <f t="shared" si="15"/>
        <v>0</v>
      </c>
      <c r="AE26" s="66">
        <f t="shared" si="16"/>
        <v>0</v>
      </c>
    </row>
    <row r="27" spans="1:31">
      <c r="A27" s="56" t="s">
        <v>36</v>
      </c>
      <c r="B27" s="41"/>
      <c r="C27" s="56"/>
      <c r="D27" s="57" t="s">
        <v>37</v>
      </c>
      <c r="E27" s="68">
        <v>0.16</v>
      </c>
      <c r="F27" s="69"/>
      <c r="G27" s="60"/>
      <c r="H27" s="61"/>
      <c r="I27" s="60"/>
      <c r="J27" s="62"/>
      <c r="K27" s="63"/>
      <c r="L27" s="64"/>
      <c r="M27" s="63"/>
      <c r="N27" s="54">
        <f>N26*$E27</f>
        <v>0</v>
      </c>
      <c r="O27" s="151">
        <f>O26*$E27</f>
        <v>0</v>
      </c>
      <c r="P27" s="54"/>
      <c r="Q27" s="54">
        <f t="shared" si="1"/>
        <v>0</v>
      </c>
      <c r="R27" s="55">
        <f t="shared" si="11"/>
        <v>0</v>
      </c>
      <c r="S27" s="54"/>
      <c r="T27" s="54">
        <f t="shared" si="17"/>
        <v>0</v>
      </c>
      <c r="U27" s="55">
        <f t="shared" si="12"/>
        <v>0</v>
      </c>
      <c r="V27" s="54"/>
      <c r="W27" s="54">
        <f t="shared" si="13"/>
        <v>0</v>
      </c>
      <c r="X27" s="55">
        <f t="shared" si="13"/>
        <v>0</v>
      </c>
      <c r="Y27" s="54"/>
      <c r="Z27" s="54">
        <f t="shared" si="14"/>
        <v>0</v>
      </c>
      <c r="AA27" s="55">
        <f t="shared" si="14"/>
        <v>0</v>
      </c>
      <c r="AB27" s="54"/>
      <c r="AC27" s="66">
        <f t="shared" si="15"/>
        <v>0</v>
      </c>
      <c r="AD27" s="67">
        <f t="shared" si="15"/>
        <v>0</v>
      </c>
      <c r="AE27" s="66">
        <f t="shared" si="16"/>
        <v>0</v>
      </c>
    </row>
    <row r="28" spans="1:31" ht="15.75" customHeight="1">
      <c r="A28" s="39"/>
      <c r="B28" s="41"/>
      <c r="C28" s="56"/>
      <c r="D28" s="57"/>
      <c r="E28" s="68"/>
      <c r="F28" s="69"/>
      <c r="G28" s="60"/>
      <c r="H28" s="61"/>
      <c r="I28" s="60"/>
      <c r="J28" s="62"/>
      <c r="K28" s="63"/>
      <c r="L28" s="64"/>
      <c r="M28" s="63"/>
      <c r="N28" s="54"/>
      <c r="O28" s="55"/>
      <c r="P28" s="70"/>
      <c r="Q28" s="54"/>
      <c r="R28" s="55"/>
      <c r="S28" s="70"/>
      <c r="T28" s="54"/>
      <c r="U28" s="55"/>
      <c r="V28" s="70"/>
      <c r="W28" s="54"/>
      <c r="X28" s="55"/>
      <c r="Y28" s="70"/>
      <c r="Z28" s="54"/>
      <c r="AA28" s="55"/>
      <c r="AB28" s="70"/>
      <c r="AC28" s="66"/>
      <c r="AD28" s="67"/>
      <c r="AE28" s="66"/>
    </row>
    <row r="29" spans="1:31" hidden="1">
      <c r="A29" s="138" t="s">
        <v>34</v>
      </c>
      <c r="B29" s="41"/>
      <c r="C29" s="65"/>
      <c r="D29" s="39" t="s">
        <v>35</v>
      </c>
      <c r="E29" s="58"/>
      <c r="F29" s="71"/>
      <c r="G29" s="60"/>
      <c r="H29" s="61">
        <f>F29*9</f>
        <v>0</v>
      </c>
      <c r="I29" s="60"/>
      <c r="J29" s="134"/>
      <c r="K29" s="63"/>
      <c r="L29" s="64">
        <f>J29*9</f>
        <v>0</v>
      </c>
      <c r="M29" s="63"/>
      <c r="N29" s="54">
        <f>$C29*$N$11*$F29</f>
        <v>0</v>
      </c>
      <c r="O29" s="55">
        <f t="shared" ref="O29" si="19">J29*$C29</f>
        <v>0</v>
      </c>
      <c r="P29" s="54"/>
      <c r="Q29" s="54">
        <f t="shared" si="1"/>
        <v>0</v>
      </c>
      <c r="R29" s="55">
        <f t="shared" ref="R29:R32" si="20">O29*(1+$Q$11)</f>
        <v>0</v>
      </c>
      <c r="S29" s="54"/>
      <c r="T29" s="54">
        <f>$Q29*(1+$Q$11)</f>
        <v>0</v>
      </c>
      <c r="U29" s="55">
        <f t="shared" ref="U29:U32" si="21">R29*(1+$T$11)</f>
        <v>0</v>
      </c>
      <c r="V29" s="54"/>
      <c r="W29" s="54">
        <f t="shared" ref="W29:X32" si="22">T29*(1+$W$11)</f>
        <v>0</v>
      </c>
      <c r="X29" s="55">
        <f t="shared" si="22"/>
        <v>0</v>
      </c>
      <c r="Y29" s="54"/>
      <c r="Z29" s="54">
        <f t="shared" ref="Z29:AA32" si="23">W29*(1+$Z$11)</f>
        <v>0</v>
      </c>
      <c r="AA29" s="55">
        <f t="shared" si="23"/>
        <v>0</v>
      </c>
      <c r="AB29" s="54"/>
      <c r="AC29" s="66">
        <f t="shared" ref="AC29:AD32" si="24">N29+Q29+T29+W29+Z29</f>
        <v>0</v>
      </c>
      <c r="AD29" s="67">
        <f t="shared" si="24"/>
        <v>0</v>
      </c>
      <c r="AE29" s="66">
        <f t="shared" ref="AE29:AE32" si="25">AC29+AD29</f>
        <v>0</v>
      </c>
    </row>
    <row r="30" spans="1:31" hidden="1">
      <c r="A30" s="56" t="s">
        <v>36</v>
      </c>
      <c r="B30" s="41"/>
      <c r="C30" s="56"/>
      <c r="D30" s="57" t="s">
        <v>37</v>
      </c>
      <c r="E30" s="68">
        <v>0.315</v>
      </c>
      <c r="F30" s="69"/>
      <c r="G30" s="60"/>
      <c r="H30" s="61"/>
      <c r="I30" s="60"/>
      <c r="J30" s="62"/>
      <c r="K30" s="63"/>
      <c r="L30" s="64"/>
      <c r="M30" s="63"/>
      <c r="N30" s="54">
        <f>N29*$E30</f>
        <v>0</v>
      </c>
      <c r="O30" s="151">
        <f>O29*$E30</f>
        <v>0</v>
      </c>
      <c r="P30" s="54"/>
      <c r="Q30" s="54">
        <f t="shared" si="1"/>
        <v>0</v>
      </c>
      <c r="R30" s="55">
        <f t="shared" si="20"/>
        <v>0</v>
      </c>
      <c r="S30" s="54"/>
      <c r="T30" s="54">
        <f t="shared" ref="T30:T32" si="26">$Q30*(1+$Q$11)</f>
        <v>0</v>
      </c>
      <c r="U30" s="55">
        <f t="shared" si="21"/>
        <v>0</v>
      </c>
      <c r="V30" s="54"/>
      <c r="W30" s="54">
        <f t="shared" si="22"/>
        <v>0</v>
      </c>
      <c r="X30" s="55">
        <f t="shared" si="22"/>
        <v>0</v>
      </c>
      <c r="Y30" s="54"/>
      <c r="Z30" s="54">
        <f t="shared" si="23"/>
        <v>0</v>
      </c>
      <c r="AA30" s="55">
        <f t="shared" si="23"/>
        <v>0</v>
      </c>
      <c r="AB30" s="54"/>
      <c r="AC30" s="66">
        <f t="shared" si="24"/>
        <v>0</v>
      </c>
      <c r="AD30" s="67">
        <f t="shared" si="24"/>
        <v>0</v>
      </c>
      <c r="AE30" s="66">
        <f t="shared" si="25"/>
        <v>0</v>
      </c>
    </row>
    <row r="31" spans="1:31" hidden="1">
      <c r="A31" s="56" t="s">
        <v>38</v>
      </c>
      <c r="B31" s="41"/>
      <c r="C31" s="65"/>
      <c r="D31" s="39" t="s">
        <v>39</v>
      </c>
      <c r="E31" s="68"/>
      <c r="F31" s="71"/>
      <c r="G31" s="60"/>
      <c r="H31" s="61"/>
      <c r="I31" s="60">
        <f>F31*3</f>
        <v>0</v>
      </c>
      <c r="J31" s="134"/>
      <c r="K31" s="63"/>
      <c r="L31" s="72"/>
      <c r="M31" s="63">
        <f>J31*3</f>
        <v>0</v>
      </c>
      <c r="N31" s="54">
        <f>$C31*$N$11*$F31</f>
        <v>0</v>
      </c>
      <c r="O31" s="55">
        <f t="shared" ref="O31" si="27">J31*$C31</f>
        <v>0</v>
      </c>
      <c r="P31" s="54"/>
      <c r="Q31" s="54">
        <f t="shared" si="1"/>
        <v>0</v>
      </c>
      <c r="R31" s="55">
        <f t="shared" si="20"/>
        <v>0</v>
      </c>
      <c r="S31" s="54"/>
      <c r="T31" s="54">
        <f>$Q31*(1+$Q$11)</f>
        <v>0</v>
      </c>
      <c r="U31" s="55">
        <f t="shared" si="21"/>
        <v>0</v>
      </c>
      <c r="V31" s="54"/>
      <c r="W31" s="54">
        <f t="shared" si="22"/>
        <v>0</v>
      </c>
      <c r="X31" s="55">
        <f t="shared" si="22"/>
        <v>0</v>
      </c>
      <c r="Y31" s="54"/>
      <c r="Z31" s="54">
        <f t="shared" si="23"/>
        <v>0</v>
      </c>
      <c r="AA31" s="55">
        <f t="shared" si="23"/>
        <v>0</v>
      </c>
      <c r="AB31" s="54"/>
      <c r="AC31" s="66">
        <f t="shared" si="24"/>
        <v>0</v>
      </c>
      <c r="AD31" s="67">
        <f t="shared" si="24"/>
        <v>0</v>
      </c>
      <c r="AE31" s="66">
        <f t="shared" si="25"/>
        <v>0</v>
      </c>
    </row>
    <row r="32" spans="1:31" hidden="1">
      <c r="A32" s="56" t="s">
        <v>36</v>
      </c>
      <c r="B32" s="41"/>
      <c r="C32" s="56"/>
      <c r="D32" s="57" t="s">
        <v>37</v>
      </c>
      <c r="E32" s="68">
        <v>0.16</v>
      </c>
      <c r="F32" s="69"/>
      <c r="G32" s="60"/>
      <c r="H32" s="61"/>
      <c r="I32" s="60"/>
      <c r="J32" s="62"/>
      <c r="K32" s="63"/>
      <c r="L32" s="64"/>
      <c r="M32" s="63"/>
      <c r="N32" s="54">
        <f>N31*$E32</f>
        <v>0</v>
      </c>
      <c r="O32" s="151">
        <f>O31*$E32</f>
        <v>0</v>
      </c>
      <c r="P32" s="54"/>
      <c r="Q32" s="54">
        <f t="shared" si="1"/>
        <v>0</v>
      </c>
      <c r="R32" s="55">
        <f t="shared" si="20"/>
        <v>0</v>
      </c>
      <c r="S32" s="54"/>
      <c r="T32" s="54">
        <f t="shared" si="26"/>
        <v>0</v>
      </c>
      <c r="U32" s="55">
        <f t="shared" si="21"/>
        <v>0</v>
      </c>
      <c r="V32" s="54"/>
      <c r="W32" s="54">
        <f t="shared" si="22"/>
        <v>0</v>
      </c>
      <c r="X32" s="55">
        <f t="shared" si="22"/>
        <v>0</v>
      </c>
      <c r="Y32" s="54"/>
      <c r="Z32" s="54">
        <f t="shared" si="23"/>
        <v>0</v>
      </c>
      <c r="AA32" s="55">
        <f t="shared" si="23"/>
        <v>0</v>
      </c>
      <c r="AB32" s="54"/>
      <c r="AC32" s="66">
        <f t="shared" si="24"/>
        <v>0</v>
      </c>
      <c r="AD32" s="67">
        <f t="shared" si="24"/>
        <v>0</v>
      </c>
      <c r="AE32" s="66">
        <f t="shared" si="25"/>
        <v>0</v>
      </c>
    </row>
    <row r="33" spans="1:34" ht="15" hidden="1" customHeight="1">
      <c r="A33" s="39"/>
      <c r="B33" s="41"/>
      <c r="C33" s="56"/>
      <c r="D33" s="57"/>
      <c r="E33" s="68"/>
      <c r="F33" s="69"/>
      <c r="G33" s="60"/>
      <c r="H33" s="61"/>
      <c r="I33" s="60"/>
      <c r="J33" s="62"/>
      <c r="K33" s="63"/>
      <c r="L33" s="64"/>
      <c r="M33" s="63"/>
      <c r="N33" s="54"/>
      <c r="O33" s="55"/>
      <c r="P33" s="70"/>
      <c r="Q33" s="54"/>
      <c r="R33" s="55"/>
      <c r="S33" s="70"/>
      <c r="T33" s="54"/>
      <c r="U33" s="55"/>
      <c r="V33" s="70"/>
      <c r="W33" s="54"/>
      <c r="X33" s="55"/>
      <c r="Y33" s="70"/>
      <c r="Z33" s="54"/>
      <c r="AA33" s="55"/>
      <c r="AB33" s="70"/>
      <c r="AC33" s="66"/>
      <c r="AD33" s="67"/>
      <c r="AE33" s="66"/>
    </row>
    <row r="34" spans="1:34" hidden="1">
      <c r="A34" s="138" t="s">
        <v>34</v>
      </c>
      <c r="B34" s="41"/>
      <c r="C34" s="65"/>
      <c r="D34" s="39" t="s">
        <v>35</v>
      </c>
      <c r="E34" s="58"/>
      <c r="F34" s="71"/>
      <c r="G34" s="60"/>
      <c r="H34" s="61">
        <f>F34*9</f>
        <v>0</v>
      </c>
      <c r="I34" s="60"/>
      <c r="J34" s="134"/>
      <c r="K34" s="63"/>
      <c r="L34" s="64">
        <f>J34*9</f>
        <v>0</v>
      </c>
      <c r="M34" s="63"/>
      <c r="N34" s="54">
        <f>$C34*$N$11*$F34</f>
        <v>0</v>
      </c>
      <c r="O34" s="55">
        <f t="shared" ref="O34" si="28">J34*$C34</f>
        <v>0</v>
      </c>
      <c r="P34" s="54"/>
      <c r="Q34" s="54">
        <f t="shared" si="1"/>
        <v>0</v>
      </c>
      <c r="R34" s="55">
        <f t="shared" ref="R34:R37" si="29">O34*(1+$Q$11)</f>
        <v>0</v>
      </c>
      <c r="S34" s="54"/>
      <c r="T34" s="54">
        <f>$Q34*(1+$Q$11)</f>
        <v>0</v>
      </c>
      <c r="U34" s="55">
        <f t="shared" ref="U34:U37" si="30">R34*(1+$T$11)</f>
        <v>0</v>
      </c>
      <c r="V34" s="54"/>
      <c r="W34" s="54">
        <f t="shared" ref="W34:X37" si="31">T34*(1+$W$11)</f>
        <v>0</v>
      </c>
      <c r="X34" s="55">
        <f t="shared" si="31"/>
        <v>0</v>
      </c>
      <c r="Y34" s="54"/>
      <c r="Z34" s="54">
        <f t="shared" ref="Z34:AA37" si="32">W34*(1+$Z$11)</f>
        <v>0</v>
      </c>
      <c r="AA34" s="55">
        <f t="shared" si="32"/>
        <v>0</v>
      </c>
      <c r="AB34" s="54"/>
      <c r="AC34" s="66">
        <f t="shared" ref="AC34:AD37" si="33">N34+Q34+T34+W34+Z34</f>
        <v>0</v>
      </c>
      <c r="AD34" s="67">
        <f t="shared" si="33"/>
        <v>0</v>
      </c>
      <c r="AE34" s="66">
        <f t="shared" ref="AE34:AE37" si="34">AC34+AD34</f>
        <v>0</v>
      </c>
    </row>
    <row r="35" spans="1:34" hidden="1">
      <c r="A35" s="56" t="s">
        <v>36</v>
      </c>
      <c r="B35" s="41"/>
      <c r="C35" s="56"/>
      <c r="D35" s="57" t="s">
        <v>37</v>
      </c>
      <c r="E35" s="68">
        <v>0.315</v>
      </c>
      <c r="F35" s="69"/>
      <c r="G35" s="60"/>
      <c r="H35" s="61"/>
      <c r="I35" s="60"/>
      <c r="J35" s="62"/>
      <c r="K35" s="63"/>
      <c r="L35" s="64"/>
      <c r="M35" s="63"/>
      <c r="N35" s="54">
        <f>N34*$E35</f>
        <v>0</v>
      </c>
      <c r="O35" s="151">
        <f>O34*$E35</f>
        <v>0</v>
      </c>
      <c r="P35" s="54"/>
      <c r="Q35" s="54">
        <f t="shared" si="1"/>
        <v>0</v>
      </c>
      <c r="R35" s="55">
        <f t="shared" si="29"/>
        <v>0</v>
      </c>
      <c r="S35" s="54"/>
      <c r="T35" s="54">
        <f t="shared" ref="T35:T37" si="35">$Q35*(1+$Q$11)</f>
        <v>0</v>
      </c>
      <c r="U35" s="55">
        <f t="shared" si="30"/>
        <v>0</v>
      </c>
      <c r="V35" s="54"/>
      <c r="W35" s="54">
        <f t="shared" si="31"/>
        <v>0</v>
      </c>
      <c r="X35" s="55">
        <f t="shared" si="31"/>
        <v>0</v>
      </c>
      <c r="Y35" s="54"/>
      <c r="Z35" s="54">
        <f t="shared" si="32"/>
        <v>0</v>
      </c>
      <c r="AA35" s="55">
        <f t="shared" si="32"/>
        <v>0</v>
      </c>
      <c r="AB35" s="54"/>
      <c r="AC35" s="66">
        <f t="shared" si="33"/>
        <v>0</v>
      </c>
      <c r="AD35" s="67">
        <f t="shared" si="33"/>
        <v>0</v>
      </c>
      <c r="AE35" s="66">
        <f t="shared" si="34"/>
        <v>0</v>
      </c>
    </row>
    <row r="36" spans="1:34" hidden="1">
      <c r="A36" s="56" t="s">
        <v>38</v>
      </c>
      <c r="B36" s="41"/>
      <c r="C36" s="65"/>
      <c r="D36" s="39" t="s">
        <v>39</v>
      </c>
      <c r="E36" s="68"/>
      <c r="F36" s="71"/>
      <c r="G36" s="60"/>
      <c r="H36" s="61"/>
      <c r="I36" s="60">
        <f>F36*3</f>
        <v>0</v>
      </c>
      <c r="J36" s="134"/>
      <c r="K36" s="63"/>
      <c r="L36" s="72"/>
      <c r="M36" s="63">
        <f>J36*3</f>
        <v>0</v>
      </c>
      <c r="N36" s="54">
        <f>$C36*$N$11*$F36</f>
        <v>0</v>
      </c>
      <c r="O36" s="55">
        <f t="shared" ref="O36" si="36">J36*$C36</f>
        <v>0</v>
      </c>
      <c r="P36" s="54"/>
      <c r="Q36" s="54">
        <f t="shared" si="1"/>
        <v>0</v>
      </c>
      <c r="R36" s="55">
        <f t="shared" si="29"/>
        <v>0</v>
      </c>
      <c r="S36" s="54"/>
      <c r="T36" s="54">
        <f>$Q36*(1+$Q$11)</f>
        <v>0</v>
      </c>
      <c r="U36" s="55">
        <f t="shared" si="30"/>
        <v>0</v>
      </c>
      <c r="V36" s="54"/>
      <c r="W36" s="54">
        <f t="shared" si="31"/>
        <v>0</v>
      </c>
      <c r="X36" s="55">
        <f t="shared" si="31"/>
        <v>0</v>
      </c>
      <c r="Y36" s="54"/>
      <c r="Z36" s="54">
        <f t="shared" si="32"/>
        <v>0</v>
      </c>
      <c r="AA36" s="55">
        <f t="shared" si="32"/>
        <v>0</v>
      </c>
      <c r="AB36" s="54"/>
      <c r="AC36" s="66">
        <f t="shared" si="33"/>
        <v>0</v>
      </c>
      <c r="AD36" s="67">
        <f t="shared" si="33"/>
        <v>0</v>
      </c>
      <c r="AE36" s="66">
        <f t="shared" si="34"/>
        <v>0</v>
      </c>
    </row>
    <row r="37" spans="1:34" hidden="1">
      <c r="A37" s="56" t="s">
        <v>36</v>
      </c>
      <c r="B37" s="41"/>
      <c r="C37" s="56"/>
      <c r="D37" s="57" t="s">
        <v>37</v>
      </c>
      <c r="E37" s="68">
        <v>0.16</v>
      </c>
      <c r="F37" s="69"/>
      <c r="G37" s="60"/>
      <c r="H37" s="61"/>
      <c r="I37" s="60"/>
      <c r="J37" s="62"/>
      <c r="K37" s="63"/>
      <c r="L37" s="64"/>
      <c r="M37" s="63"/>
      <c r="N37" s="54">
        <f>N36*$E37</f>
        <v>0</v>
      </c>
      <c r="O37" s="151">
        <f>O36*$E37</f>
        <v>0</v>
      </c>
      <c r="P37" s="54"/>
      <c r="Q37" s="54">
        <f t="shared" si="1"/>
        <v>0</v>
      </c>
      <c r="R37" s="55">
        <f t="shared" si="29"/>
        <v>0</v>
      </c>
      <c r="S37" s="54"/>
      <c r="T37" s="54">
        <f t="shared" si="35"/>
        <v>0</v>
      </c>
      <c r="U37" s="55">
        <f t="shared" si="30"/>
        <v>0</v>
      </c>
      <c r="V37" s="54"/>
      <c r="W37" s="54">
        <f t="shared" si="31"/>
        <v>0</v>
      </c>
      <c r="X37" s="55">
        <f t="shared" si="31"/>
        <v>0</v>
      </c>
      <c r="Y37" s="54"/>
      <c r="Z37" s="54">
        <f t="shared" si="32"/>
        <v>0</v>
      </c>
      <c r="AA37" s="55">
        <f t="shared" si="32"/>
        <v>0</v>
      </c>
      <c r="AB37" s="54"/>
      <c r="AC37" s="66">
        <f t="shared" si="33"/>
        <v>0</v>
      </c>
      <c r="AD37" s="67">
        <f t="shared" si="33"/>
        <v>0</v>
      </c>
      <c r="AE37" s="66">
        <f t="shared" si="34"/>
        <v>0</v>
      </c>
    </row>
    <row r="38" spans="1:34" ht="15.75" hidden="1" customHeight="1">
      <c r="A38" s="39"/>
      <c r="B38" s="41"/>
      <c r="C38" s="56"/>
      <c r="D38" s="57"/>
      <c r="E38" s="68"/>
      <c r="F38" s="69"/>
      <c r="G38" s="60"/>
      <c r="H38" s="61"/>
      <c r="I38" s="60"/>
      <c r="J38" s="62"/>
      <c r="K38" s="63"/>
      <c r="L38" s="64"/>
      <c r="M38" s="63"/>
      <c r="N38" s="54"/>
      <c r="O38" s="55"/>
      <c r="P38" s="70"/>
      <c r="Q38" s="54"/>
      <c r="R38" s="55"/>
      <c r="S38" s="70"/>
      <c r="T38" s="54"/>
      <c r="U38" s="55"/>
      <c r="V38" s="70"/>
      <c r="W38" s="54"/>
      <c r="X38" s="55"/>
      <c r="Y38" s="70"/>
      <c r="Z38" s="54"/>
      <c r="AA38" s="55"/>
      <c r="AB38" s="70"/>
      <c r="AC38" s="66"/>
      <c r="AD38" s="67"/>
      <c r="AE38" s="66"/>
    </row>
    <row r="39" spans="1:34" hidden="1">
      <c r="A39" s="138" t="s">
        <v>34</v>
      </c>
      <c r="B39" s="41"/>
      <c r="C39" s="65"/>
      <c r="D39" s="39" t="s">
        <v>35</v>
      </c>
      <c r="E39" s="58"/>
      <c r="F39" s="71"/>
      <c r="G39" s="60"/>
      <c r="H39" s="61">
        <f>F39*9</f>
        <v>0</v>
      </c>
      <c r="I39" s="60"/>
      <c r="J39" s="134"/>
      <c r="K39" s="63"/>
      <c r="L39" s="64">
        <f>J39*9</f>
        <v>0</v>
      </c>
      <c r="M39" s="63"/>
      <c r="N39" s="54">
        <f>$C39*$N$11*$F39</f>
        <v>0</v>
      </c>
      <c r="O39" s="55">
        <f t="shared" ref="O39" si="37">J39*$C39</f>
        <v>0</v>
      </c>
      <c r="P39" s="54"/>
      <c r="Q39" s="54">
        <f t="shared" si="1"/>
        <v>0</v>
      </c>
      <c r="R39" s="55">
        <f t="shared" ref="R39:R42" si="38">O39*(1+$Q$11)</f>
        <v>0</v>
      </c>
      <c r="S39" s="54"/>
      <c r="T39" s="54">
        <f>$Q39*(1+$Q$11)</f>
        <v>0</v>
      </c>
      <c r="U39" s="55">
        <f t="shared" ref="U39:U42" si="39">R39*(1+$T$11)</f>
        <v>0</v>
      </c>
      <c r="V39" s="54"/>
      <c r="W39" s="54">
        <f t="shared" ref="W39:X42" si="40">T39*(1+$W$11)</f>
        <v>0</v>
      </c>
      <c r="X39" s="55">
        <f t="shared" si="40"/>
        <v>0</v>
      </c>
      <c r="Y39" s="54"/>
      <c r="Z39" s="54">
        <f t="shared" ref="Z39:AA42" si="41">W39*(1+$Z$11)</f>
        <v>0</v>
      </c>
      <c r="AA39" s="55">
        <f t="shared" si="41"/>
        <v>0</v>
      </c>
      <c r="AB39" s="54"/>
      <c r="AC39" s="66">
        <f t="shared" ref="AC39:AD42" si="42">N39+Q39+T39+W39+Z39</f>
        <v>0</v>
      </c>
      <c r="AD39" s="67">
        <f t="shared" si="42"/>
        <v>0</v>
      </c>
      <c r="AE39" s="66">
        <f t="shared" ref="AE39:AE42" si="43">AC39+AD39</f>
        <v>0</v>
      </c>
    </row>
    <row r="40" spans="1:34" hidden="1">
      <c r="A40" s="56" t="s">
        <v>36</v>
      </c>
      <c r="B40" s="41"/>
      <c r="C40" s="56"/>
      <c r="D40" s="57" t="s">
        <v>37</v>
      </c>
      <c r="E40" s="68">
        <v>0.315</v>
      </c>
      <c r="F40" s="69"/>
      <c r="G40" s="60"/>
      <c r="H40" s="61"/>
      <c r="I40" s="60"/>
      <c r="J40" s="62"/>
      <c r="K40" s="63"/>
      <c r="L40" s="64"/>
      <c r="M40" s="63"/>
      <c r="N40" s="54">
        <f>N39*$E40</f>
        <v>0</v>
      </c>
      <c r="O40" s="151">
        <f>O39*$E40</f>
        <v>0</v>
      </c>
      <c r="P40" s="54"/>
      <c r="Q40" s="54">
        <f t="shared" si="1"/>
        <v>0</v>
      </c>
      <c r="R40" s="55">
        <f t="shared" si="38"/>
        <v>0</v>
      </c>
      <c r="S40" s="54"/>
      <c r="T40" s="54">
        <f t="shared" ref="T40:T42" si="44">$Q40*(1+$Q$11)</f>
        <v>0</v>
      </c>
      <c r="U40" s="55">
        <f t="shared" si="39"/>
        <v>0</v>
      </c>
      <c r="V40" s="54"/>
      <c r="W40" s="54">
        <f t="shared" si="40"/>
        <v>0</v>
      </c>
      <c r="X40" s="55">
        <f t="shared" si="40"/>
        <v>0</v>
      </c>
      <c r="Y40" s="54"/>
      <c r="Z40" s="54">
        <f t="shared" si="41"/>
        <v>0</v>
      </c>
      <c r="AA40" s="55">
        <f t="shared" si="41"/>
        <v>0</v>
      </c>
      <c r="AB40" s="54"/>
      <c r="AC40" s="66">
        <f t="shared" si="42"/>
        <v>0</v>
      </c>
      <c r="AD40" s="67">
        <f t="shared" si="42"/>
        <v>0</v>
      </c>
      <c r="AE40" s="66">
        <f t="shared" si="43"/>
        <v>0</v>
      </c>
    </row>
    <row r="41" spans="1:34" hidden="1">
      <c r="A41" s="56" t="s">
        <v>38</v>
      </c>
      <c r="B41" s="41"/>
      <c r="C41" s="65"/>
      <c r="D41" s="39" t="s">
        <v>39</v>
      </c>
      <c r="E41" s="68"/>
      <c r="F41" s="71"/>
      <c r="G41" s="60"/>
      <c r="H41" s="61"/>
      <c r="I41" s="60">
        <f>F41*3</f>
        <v>0</v>
      </c>
      <c r="J41" s="134"/>
      <c r="K41" s="63"/>
      <c r="L41" s="72"/>
      <c r="M41" s="63">
        <f>J41*3</f>
        <v>0</v>
      </c>
      <c r="N41" s="54">
        <f>$C41*$N$11*$F41</f>
        <v>0</v>
      </c>
      <c r="O41" s="55">
        <f t="shared" ref="O41" si="45">J41*$C41</f>
        <v>0</v>
      </c>
      <c r="P41" s="54"/>
      <c r="Q41" s="54">
        <f t="shared" si="1"/>
        <v>0</v>
      </c>
      <c r="R41" s="55">
        <f t="shared" si="38"/>
        <v>0</v>
      </c>
      <c r="S41" s="54"/>
      <c r="T41" s="54">
        <f>$Q41*(1+$Q$11)</f>
        <v>0</v>
      </c>
      <c r="U41" s="55">
        <f t="shared" si="39"/>
        <v>0</v>
      </c>
      <c r="V41" s="54"/>
      <c r="W41" s="54">
        <f t="shared" si="40"/>
        <v>0</v>
      </c>
      <c r="X41" s="55">
        <f t="shared" si="40"/>
        <v>0</v>
      </c>
      <c r="Y41" s="54"/>
      <c r="Z41" s="54">
        <f t="shared" si="41"/>
        <v>0</v>
      </c>
      <c r="AA41" s="55">
        <f t="shared" si="41"/>
        <v>0</v>
      </c>
      <c r="AB41" s="54"/>
      <c r="AC41" s="66">
        <f t="shared" si="42"/>
        <v>0</v>
      </c>
      <c r="AD41" s="67">
        <f t="shared" si="42"/>
        <v>0</v>
      </c>
      <c r="AE41" s="66">
        <f t="shared" si="43"/>
        <v>0</v>
      </c>
    </row>
    <row r="42" spans="1:34" hidden="1">
      <c r="A42" s="56" t="s">
        <v>36</v>
      </c>
      <c r="B42" s="41"/>
      <c r="C42" s="56"/>
      <c r="D42" s="57" t="s">
        <v>37</v>
      </c>
      <c r="E42" s="68">
        <v>0.16</v>
      </c>
      <c r="F42" s="69"/>
      <c r="G42" s="60"/>
      <c r="H42" s="61"/>
      <c r="I42" s="60"/>
      <c r="J42" s="62"/>
      <c r="K42" s="63"/>
      <c r="L42" s="64"/>
      <c r="M42" s="63"/>
      <c r="N42" s="54">
        <f>N41*$E42</f>
        <v>0</v>
      </c>
      <c r="O42" s="151">
        <f>O41*$E42</f>
        <v>0</v>
      </c>
      <c r="P42" s="54"/>
      <c r="Q42" s="54">
        <f t="shared" si="1"/>
        <v>0</v>
      </c>
      <c r="R42" s="55">
        <f t="shared" si="38"/>
        <v>0</v>
      </c>
      <c r="S42" s="54"/>
      <c r="T42" s="54">
        <f t="shared" si="44"/>
        <v>0</v>
      </c>
      <c r="U42" s="55">
        <f t="shared" si="39"/>
        <v>0</v>
      </c>
      <c r="V42" s="54"/>
      <c r="W42" s="54">
        <f t="shared" si="40"/>
        <v>0</v>
      </c>
      <c r="X42" s="55">
        <f t="shared" si="40"/>
        <v>0</v>
      </c>
      <c r="Y42" s="54"/>
      <c r="Z42" s="54">
        <f t="shared" si="41"/>
        <v>0</v>
      </c>
      <c r="AA42" s="55">
        <f t="shared" si="41"/>
        <v>0</v>
      </c>
      <c r="AB42" s="54"/>
      <c r="AC42" s="66">
        <f t="shared" si="42"/>
        <v>0</v>
      </c>
      <c r="AD42" s="67">
        <f t="shared" si="42"/>
        <v>0</v>
      </c>
      <c r="AE42" s="66">
        <f t="shared" si="43"/>
        <v>0</v>
      </c>
    </row>
    <row r="43" spans="1:34" ht="15.75" customHeight="1">
      <c r="A43" s="39"/>
      <c r="B43" s="41"/>
      <c r="C43" s="56"/>
      <c r="D43" s="57"/>
      <c r="E43" s="68"/>
      <c r="F43" s="69"/>
      <c r="G43" s="60"/>
      <c r="H43" s="61"/>
      <c r="I43" s="60"/>
      <c r="J43" s="62"/>
      <c r="K43" s="63"/>
      <c r="L43" s="64"/>
      <c r="M43" s="63"/>
      <c r="N43" s="54"/>
      <c r="O43" s="55"/>
      <c r="P43" s="70"/>
      <c r="Q43" s="54"/>
      <c r="R43" s="55"/>
      <c r="S43" s="70"/>
      <c r="T43" s="54"/>
      <c r="U43" s="55"/>
      <c r="V43" s="70"/>
      <c r="W43" s="54"/>
      <c r="X43" s="55"/>
      <c r="Y43" s="70"/>
      <c r="Z43" s="54"/>
      <c r="AA43" s="55"/>
      <c r="AB43" s="70"/>
      <c r="AC43" s="66"/>
      <c r="AD43" s="67"/>
      <c r="AE43" s="66"/>
    </row>
    <row r="44" spans="1:34" ht="15.75" customHeight="1">
      <c r="A44" s="138" t="s">
        <v>123</v>
      </c>
      <c r="B44" s="41"/>
      <c r="C44" s="65">
        <v>170000</v>
      </c>
      <c r="D44" s="56" t="s">
        <v>41</v>
      </c>
      <c r="E44" s="68"/>
      <c r="F44" s="71">
        <v>8.3299999999999999E-2</v>
      </c>
      <c r="G44" s="60">
        <f>F44*12</f>
        <v>0.99960000000000004</v>
      </c>
      <c r="H44" s="61"/>
      <c r="I44" s="60"/>
      <c r="J44" s="62"/>
      <c r="K44" s="63">
        <f>J44*12</f>
        <v>0</v>
      </c>
      <c r="L44" s="64"/>
      <c r="M44" s="63"/>
      <c r="N44" s="54">
        <f>$C44*$N$11*$F44</f>
        <v>14161</v>
      </c>
      <c r="O44" s="55">
        <f>J44*$C44</f>
        <v>0</v>
      </c>
      <c r="P44" s="70"/>
      <c r="Q44" s="54">
        <f t="shared" ref="Q44:Q45" si="46">$N44*(1+$Q$11)</f>
        <v>14585.83</v>
      </c>
      <c r="R44" s="55">
        <f t="shared" ref="R44:R45" si="47">O44*(1+$Q$11)</f>
        <v>0</v>
      </c>
      <c r="S44" s="70"/>
      <c r="T44" s="54">
        <f t="shared" ref="T44:T45" si="48">$N44*(1+$Q$11)</f>
        <v>14585.83</v>
      </c>
      <c r="U44" s="55">
        <f t="shared" ref="U44:U45" si="49">R44*(1+$T$11)</f>
        <v>0</v>
      </c>
      <c r="V44" s="70"/>
      <c r="W44" s="54">
        <f t="shared" ref="W44:X45" si="50">T44*(1+$W$11)</f>
        <v>15023.4049</v>
      </c>
      <c r="X44" s="55">
        <f t="shared" si="50"/>
        <v>0</v>
      </c>
      <c r="Y44" s="70"/>
      <c r="Z44" s="54">
        <f t="shared" ref="Z44:AA45" si="51">W44*(1+$Z$11)</f>
        <v>15474.107047</v>
      </c>
      <c r="AA44" s="55">
        <f t="shared" si="51"/>
        <v>0</v>
      </c>
      <c r="AB44" s="70"/>
      <c r="AC44" s="66">
        <f>N44+Q44+T44+W44+Z44</f>
        <v>73830.17194700001</v>
      </c>
      <c r="AD44" s="67">
        <f>O44+R44+U44+X44+AA44</f>
        <v>0</v>
      </c>
      <c r="AE44" s="66">
        <f t="shared" ref="AE44:AE45" si="52">AC44+AD44</f>
        <v>73830.17194700001</v>
      </c>
      <c r="AF44" s="5"/>
      <c r="AG44" s="5"/>
      <c r="AH44" s="5"/>
    </row>
    <row r="45" spans="1:34" ht="15.75" customHeight="1">
      <c r="A45" s="56" t="s">
        <v>42</v>
      </c>
      <c r="B45" s="41"/>
      <c r="C45" s="56"/>
      <c r="D45" s="57" t="s">
        <v>37</v>
      </c>
      <c r="E45" s="68">
        <v>0.315</v>
      </c>
      <c r="F45" s="69"/>
      <c r="G45" s="60"/>
      <c r="H45" s="61"/>
      <c r="I45" s="60"/>
      <c r="J45" s="62"/>
      <c r="K45" s="63"/>
      <c r="L45" s="64"/>
      <c r="M45" s="63"/>
      <c r="N45" s="54">
        <f>N44*E45</f>
        <v>4460.7150000000001</v>
      </c>
      <c r="O45" s="55">
        <f>O44*$E45</f>
        <v>0</v>
      </c>
      <c r="P45" s="70"/>
      <c r="Q45" s="54">
        <f t="shared" si="46"/>
        <v>4594.5364500000005</v>
      </c>
      <c r="R45" s="55">
        <f t="shared" si="47"/>
        <v>0</v>
      </c>
      <c r="S45" s="70"/>
      <c r="T45" s="54">
        <f t="shared" si="48"/>
        <v>4594.5364500000005</v>
      </c>
      <c r="U45" s="55">
        <f t="shared" si="49"/>
        <v>0</v>
      </c>
      <c r="V45" s="70"/>
      <c r="W45" s="54">
        <f t="shared" si="50"/>
        <v>4732.3725435000006</v>
      </c>
      <c r="X45" s="55">
        <f t="shared" si="50"/>
        <v>0</v>
      </c>
      <c r="Y45" s="70"/>
      <c r="Z45" s="54">
        <f t="shared" si="51"/>
        <v>4874.3437198050005</v>
      </c>
      <c r="AA45" s="55">
        <f t="shared" si="51"/>
        <v>0</v>
      </c>
      <c r="AB45" s="70"/>
      <c r="AC45" s="66">
        <f>N45+Q45+T45+W45+Z45</f>
        <v>23256.504163305002</v>
      </c>
      <c r="AD45" s="67">
        <f>O45+R45+U45+X45+AA45</f>
        <v>0</v>
      </c>
      <c r="AE45" s="66">
        <f t="shared" si="52"/>
        <v>23256.504163305002</v>
      </c>
    </row>
    <row r="46" spans="1:34" ht="15.75" customHeight="1">
      <c r="A46" s="41"/>
      <c r="B46" s="41"/>
      <c r="C46" s="56"/>
      <c r="D46" s="56"/>
      <c r="E46" s="68"/>
      <c r="F46" s="69"/>
      <c r="G46" s="60"/>
      <c r="H46" s="61"/>
      <c r="I46" s="60"/>
      <c r="J46" s="62"/>
      <c r="K46" s="63"/>
      <c r="L46" s="64"/>
      <c r="M46" s="63"/>
      <c r="N46" s="54"/>
      <c r="O46" s="55"/>
      <c r="P46" s="70"/>
      <c r="Q46" s="54"/>
      <c r="R46" s="55"/>
      <c r="S46" s="70"/>
      <c r="T46" s="54"/>
      <c r="U46" s="55"/>
      <c r="V46" s="70"/>
      <c r="W46" s="54"/>
      <c r="X46" s="55"/>
      <c r="Y46" s="70"/>
      <c r="Z46" s="54"/>
      <c r="AA46" s="55"/>
      <c r="AB46" s="70"/>
      <c r="AC46" s="66"/>
      <c r="AD46" s="67"/>
      <c r="AE46" s="66"/>
    </row>
    <row r="47" spans="1:34" ht="15.75" hidden="1" customHeight="1">
      <c r="A47" s="138" t="s">
        <v>109</v>
      </c>
      <c r="B47" s="41"/>
      <c r="C47" s="65">
        <v>0</v>
      </c>
      <c r="D47" s="56" t="s">
        <v>41</v>
      </c>
      <c r="E47" s="68"/>
      <c r="F47" s="71">
        <v>0</v>
      </c>
      <c r="G47" s="60">
        <f>F47*12</f>
        <v>0</v>
      </c>
      <c r="H47" s="61"/>
      <c r="I47" s="60"/>
      <c r="J47" s="62"/>
      <c r="K47" s="63">
        <f>J47*12</f>
        <v>0</v>
      </c>
      <c r="L47" s="64"/>
      <c r="M47" s="63"/>
      <c r="N47" s="54">
        <f>$C47*$N$11*$F47</f>
        <v>0</v>
      </c>
      <c r="O47" s="55">
        <f>J47*$C47</f>
        <v>0</v>
      </c>
      <c r="P47" s="70"/>
      <c r="Q47" s="54">
        <f t="shared" ref="Q47:Q48" si="53">$N47*(1+$Q$11)</f>
        <v>0</v>
      </c>
      <c r="R47" s="55">
        <f t="shared" ref="R47:R48" si="54">O47*(1+$Q$11)</f>
        <v>0</v>
      </c>
      <c r="S47" s="70"/>
      <c r="T47" s="54">
        <f t="shared" ref="T47:T48" si="55">$N47*(1+$Q$11)</f>
        <v>0</v>
      </c>
      <c r="U47" s="55">
        <f t="shared" ref="U47:U48" si="56">R47*(1+$T$11)</f>
        <v>0</v>
      </c>
      <c r="V47" s="70"/>
      <c r="W47" s="54">
        <f t="shared" ref="W47:X48" si="57">T47*(1+$W$11)</f>
        <v>0</v>
      </c>
      <c r="X47" s="55">
        <f t="shared" si="57"/>
        <v>0</v>
      </c>
      <c r="Y47" s="70"/>
      <c r="Z47" s="54">
        <f t="shared" ref="Z47:AA48" si="58">W47*(1+$Z$11)</f>
        <v>0</v>
      </c>
      <c r="AA47" s="55">
        <f t="shared" si="58"/>
        <v>0</v>
      </c>
      <c r="AB47" s="70"/>
      <c r="AC47" s="66">
        <f>N47+Q47+T47+W47+Z47</f>
        <v>0</v>
      </c>
      <c r="AD47" s="67">
        <f>O47+R47+U47+X47+AA47</f>
        <v>0</v>
      </c>
      <c r="AE47" s="66">
        <f t="shared" ref="AE47:AE48" si="59">AC47+AD47</f>
        <v>0</v>
      </c>
      <c r="AF47" s="5"/>
      <c r="AG47" s="5"/>
      <c r="AH47" s="5"/>
    </row>
    <row r="48" spans="1:34" ht="15.75" hidden="1" customHeight="1">
      <c r="A48" s="56" t="s">
        <v>42</v>
      </c>
      <c r="B48" s="41"/>
      <c r="C48" s="56"/>
      <c r="D48" s="57" t="s">
        <v>37</v>
      </c>
      <c r="E48" s="68">
        <v>0.315</v>
      </c>
      <c r="F48" s="69"/>
      <c r="G48" s="60"/>
      <c r="H48" s="61"/>
      <c r="I48" s="60"/>
      <c r="J48" s="62"/>
      <c r="K48" s="63"/>
      <c r="L48" s="64"/>
      <c r="M48" s="63"/>
      <c r="N48" s="54">
        <f>N47*E48</f>
        <v>0</v>
      </c>
      <c r="O48" s="55">
        <f>O47*$E48</f>
        <v>0</v>
      </c>
      <c r="P48" s="70"/>
      <c r="Q48" s="54">
        <f t="shared" si="53"/>
        <v>0</v>
      </c>
      <c r="R48" s="55">
        <f t="shared" si="54"/>
        <v>0</v>
      </c>
      <c r="S48" s="70"/>
      <c r="T48" s="54">
        <f t="shared" si="55"/>
        <v>0</v>
      </c>
      <c r="U48" s="55">
        <f t="shared" si="56"/>
        <v>0</v>
      </c>
      <c r="V48" s="70"/>
      <c r="W48" s="54">
        <f t="shared" si="57"/>
        <v>0</v>
      </c>
      <c r="X48" s="55">
        <f t="shared" si="57"/>
        <v>0</v>
      </c>
      <c r="Y48" s="70"/>
      <c r="Z48" s="54">
        <f t="shared" si="58"/>
        <v>0</v>
      </c>
      <c r="AA48" s="55">
        <f t="shared" si="58"/>
        <v>0</v>
      </c>
      <c r="AB48" s="70"/>
      <c r="AC48" s="66">
        <f>N48+Q48+T48+W48+Z48</f>
        <v>0</v>
      </c>
      <c r="AD48" s="67">
        <f>O48+R48+U48+X48+AA48</f>
        <v>0</v>
      </c>
      <c r="AE48" s="66">
        <f t="shared" si="59"/>
        <v>0</v>
      </c>
    </row>
    <row r="49" spans="1:34" ht="15.75" hidden="1" customHeight="1">
      <c r="A49" s="41"/>
      <c r="B49" s="41"/>
      <c r="C49" s="56"/>
      <c r="D49" s="56"/>
      <c r="E49" s="68"/>
      <c r="F49" s="69"/>
      <c r="G49" s="60"/>
      <c r="H49" s="61"/>
      <c r="I49" s="60"/>
      <c r="J49" s="62"/>
      <c r="K49" s="63"/>
      <c r="L49" s="64"/>
      <c r="M49" s="63"/>
      <c r="N49" s="54"/>
      <c r="O49" s="55"/>
      <c r="P49" s="70"/>
      <c r="Q49" s="54"/>
      <c r="R49" s="55"/>
      <c r="S49" s="70"/>
      <c r="T49" s="54"/>
      <c r="U49" s="55"/>
      <c r="V49" s="70"/>
      <c r="W49" s="54"/>
      <c r="X49" s="55"/>
      <c r="Y49" s="70"/>
      <c r="Z49" s="54"/>
      <c r="AA49" s="55"/>
      <c r="AB49" s="70"/>
      <c r="AC49" s="66"/>
      <c r="AD49" s="67"/>
      <c r="AE49" s="66"/>
    </row>
    <row r="50" spans="1:34" ht="15.75" hidden="1" customHeight="1">
      <c r="A50" s="138" t="s">
        <v>40</v>
      </c>
      <c r="B50" s="41"/>
      <c r="C50" s="73">
        <v>0</v>
      </c>
      <c r="D50" s="56" t="s">
        <v>41</v>
      </c>
      <c r="E50" s="68"/>
      <c r="F50" s="71">
        <v>0</v>
      </c>
      <c r="G50" s="60">
        <f>F50*12</f>
        <v>0</v>
      </c>
      <c r="H50" s="61"/>
      <c r="I50" s="60"/>
      <c r="J50" s="62"/>
      <c r="K50" s="63">
        <f>J50*12</f>
        <v>0</v>
      </c>
      <c r="L50" s="64"/>
      <c r="M50" s="63"/>
      <c r="N50" s="54">
        <f>$C50*$N$11*$F50</f>
        <v>0</v>
      </c>
      <c r="O50" s="55">
        <f>J50*$C50</f>
        <v>0</v>
      </c>
      <c r="P50" s="70"/>
      <c r="Q50" s="54">
        <f t="shared" ref="Q50:Q51" si="60">$N50*(1+$Q$11)</f>
        <v>0</v>
      </c>
      <c r="R50" s="55">
        <f t="shared" ref="R50:R51" si="61">O50*(1+$Q$11)</f>
        <v>0</v>
      </c>
      <c r="S50" s="70"/>
      <c r="T50" s="54">
        <f t="shared" ref="T50:T51" si="62">$N50*(1+$Q$11)</f>
        <v>0</v>
      </c>
      <c r="U50" s="55">
        <f t="shared" ref="U50:U51" si="63">R50*(1+$T$11)</f>
        <v>0</v>
      </c>
      <c r="V50" s="70"/>
      <c r="W50" s="54">
        <f t="shared" ref="W50:X51" si="64">T50*(1+$W$11)</f>
        <v>0</v>
      </c>
      <c r="X50" s="55">
        <f t="shared" si="64"/>
        <v>0</v>
      </c>
      <c r="Y50" s="70"/>
      <c r="Z50" s="54">
        <f t="shared" ref="Z50:AA51" si="65">W50*(1+$Z$11)</f>
        <v>0</v>
      </c>
      <c r="AA50" s="55">
        <f t="shared" si="65"/>
        <v>0</v>
      </c>
      <c r="AB50" s="70"/>
      <c r="AC50" s="66">
        <f>N50+Q50+T50+W50+Z50</f>
        <v>0</v>
      </c>
      <c r="AD50" s="67">
        <f>O50+R50+U50+X50+AA50</f>
        <v>0</v>
      </c>
      <c r="AE50" s="66">
        <f t="shared" ref="AE50:AE51" si="66">AC50+AD50</f>
        <v>0</v>
      </c>
      <c r="AF50" s="5"/>
      <c r="AG50" s="5"/>
      <c r="AH50" s="5"/>
    </row>
    <row r="51" spans="1:34" ht="15.75" hidden="1" customHeight="1">
      <c r="A51" s="56" t="s">
        <v>42</v>
      </c>
      <c r="B51" s="41"/>
      <c r="C51" s="56"/>
      <c r="D51" s="57" t="s">
        <v>37</v>
      </c>
      <c r="E51" s="68">
        <v>0.315</v>
      </c>
      <c r="F51" s="69"/>
      <c r="G51" s="60"/>
      <c r="H51" s="61"/>
      <c r="I51" s="60"/>
      <c r="J51" s="62"/>
      <c r="K51" s="63"/>
      <c r="L51" s="64"/>
      <c r="M51" s="63"/>
      <c r="N51" s="54">
        <f>N50*E51</f>
        <v>0</v>
      </c>
      <c r="O51" s="55">
        <f>O50*$E51</f>
        <v>0</v>
      </c>
      <c r="P51" s="70"/>
      <c r="Q51" s="54">
        <f t="shared" si="60"/>
        <v>0</v>
      </c>
      <c r="R51" s="55">
        <f t="shared" si="61"/>
        <v>0</v>
      </c>
      <c r="S51" s="70"/>
      <c r="T51" s="54">
        <f t="shared" si="62"/>
        <v>0</v>
      </c>
      <c r="U51" s="55">
        <f t="shared" si="63"/>
        <v>0</v>
      </c>
      <c r="V51" s="70"/>
      <c r="W51" s="54">
        <f t="shared" si="64"/>
        <v>0</v>
      </c>
      <c r="X51" s="55">
        <f t="shared" si="64"/>
        <v>0</v>
      </c>
      <c r="Y51" s="70"/>
      <c r="Z51" s="54">
        <f t="shared" si="65"/>
        <v>0</v>
      </c>
      <c r="AA51" s="55">
        <f t="shared" si="65"/>
        <v>0</v>
      </c>
      <c r="AB51" s="70"/>
      <c r="AC51" s="66">
        <f>N51+Q51+T51+W51+Z51</f>
        <v>0</v>
      </c>
      <c r="AD51" s="67">
        <f>O51+R51+U51+X51+AA51</f>
        <v>0</v>
      </c>
      <c r="AE51" s="66">
        <f t="shared" si="66"/>
        <v>0</v>
      </c>
    </row>
    <row r="52" spans="1:34" ht="15.75" hidden="1" customHeight="1">
      <c r="A52" s="41"/>
      <c r="B52" s="41"/>
      <c r="C52" s="56"/>
      <c r="D52" s="56"/>
      <c r="E52" s="68"/>
      <c r="F52" s="69"/>
      <c r="G52" s="60"/>
      <c r="H52" s="61"/>
      <c r="I52" s="60"/>
      <c r="J52" s="62"/>
      <c r="K52" s="63"/>
      <c r="L52" s="64"/>
      <c r="M52" s="63"/>
      <c r="N52" s="54"/>
      <c r="O52" s="55"/>
      <c r="P52" s="70"/>
      <c r="Q52" s="54"/>
      <c r="R52" s="55"/>
      <c r="S52" s="70"/>
      <c r="T52" s="54"/>
      <c r="U52" s="55"/>
      <c r="V52" s="70"/>
      <c r="W52" s="54"/>
      <c r="X52" s="55"/>
      <c r="Y52" s="70"/>
      <c r="Z52" s="54"/>
      <c r="AA52" s="55"/>
      <c r="AB52" s="70"/>
      <c r="AC52" s="66"/>
      <c r="AD52" s="67"/>
      <c r="AE52" s="66"/>
    </row>
    <row r="53" spans="1:34" ht="15.75" customHeight="1">
      <c r="A53" s="138" t="s">
        <v>124</v>
      </c>
      <c r="B53" s="41"/>
      <c r="C53" s="65">
        <v>60000</v>
      </c>
      <c r="D53" s="56" t="s">
        <v>41</v>
      </c>
      <c r="E53" s="68"/>
      <c r="F53" s="71">
        <v>1</v>
      </c>
      <c r="G53" s="60">
        <f>F53*12</f>
        <v>12</v>
      </c>
      <c r="H53" s="61"/>
      <c r="I53" s="60"/>
      <c r="J53" s="62"/>
      <c r="K53" s="63">
        <f>J53*12</f>
        <v>0</v>
      </c>
      <c r="L53" s="64"/>
      <c r="M53" s="63"/>
      <c r="N53" s="54">
        <f>$C53*$N$11*$F53</f>
        <v>60000</v>
      </c>
      <c r="O53" s="55">
        <f>J53*$C53</f>
        <v>0</v>
      </c>
      <c r="P53" s="70"/>
      <c r="Q53" s="54">
        <f t="shared" ref="Q53:Q54" si="67">$N53*(1+$Q$11)</f>
        <v>61800</v>
      </c>
      <c r="R53" s="55">
        <f t="shared" ref="R53:R54" si="68">O53*(1+$Q$11)</f>
        <v>0</v>
      </c>
      <c r="S53" s="70"/>
      <c r="T53" s="54">
        <f t="shared" ref="T53:T54" si="69">$N53*(1+$Q$11)</f>
        <v>61800</v>
      </c>
      <c r="U53" s="55">
        <f t="shared" ref="U53" si="70">R53*(1+$T$11)</f>
        <v>0</v>
      </c>
      <c r="V53" s="70"/>
      <c r="W53" s="54">
        <f t="shared" ref="W53:X54" si="71">T53*(1+$W$11)</f>
        <v>63654</v>
      </c>
      <c r="X53" s="55">
        <f t="shared" si="71"/>
        <v>0</v>
      </c>
      <c r="Y53" s="70"/>
      <c r="Z53" s="54">
        <f t="shared" ref="Z53:AA54" si="72">W53*(1+$Z$11)</f>
        <v>65563.62</v>
      </c>
      <c r="AA53" s="55">
        <f t="shared" si="72"/>
        <v>0</v>
      </c>
      <c r="AB53" s="70"/>
      <c r="AC53" s="66">
        <f>N53+Q53+T53+W53+Z53</f>
        <v>312817.62</v>
      </c>
      <c r="AD53" s="67">
        <f>O53+R53+U53+X53+AA53</f>
        <v>0</v>
      </c>
      <c r="AE53" s="66">
        <f t="shared" ref="AE53:AE54" si="73">AC53+AD53</f>
        <v>312817.62</v>
      </c>
    </row>
    <row r="54" spans="1:34" ht="15.75" customHeight="1">
      <c r="A54" s="56" t="s">
        <v>42</v>
      </c>
      <c r="B54" s="41"/>
      <c r="C54" s="56"/>
      <c r="D54" s="57" t="s">
        <v>37</v>
      </c>
      <c r="E54" s="68">
        <v>0.315</v>
      </c>
      <c r="F54" s="69"/>
      <c r="G54" s="60"/>
      <c r="H54" s="61"/>
      <c r="I54" s="60"/>
      <c r="J54" s="62"/>
      <c r="K54" s="63"/>
      <c r="L54" s="64"/>
      <c r="M54" s="63"/>
      <c r="N54" s="54">
        <f>N53*E54</f>
        <v>18900</v>
      </c>
      <c r="O54" s="55">
        <f>O53*$E54</f>
        <v>0</v>
      </c>
      <c r="P54" s="70"/>
      <c r="Q54" s="54">
        <f t="shared" si="67"/>
        <v>19467</v>
      </c>
      <c r="R54" s="55">
        <f t="shared" si="68"/>
        <v>0</v>
      </c>
      <c r="S54" s="70"/>
      <c r="T54" s="54">
        <f t="shared" si="69"/>
        <v>19467</v>
      </c>
      <c r="U54" s="55">
        <f>R54*(1+$T$11)</f>
        <v>0</v>
      </c>
      <c r="V54" s="70"/>
      <c r="W54" s="54">
        <f t="shared" si="71"/>
        <v>20051.010000000002</v>
      </c>
      <c r="X54" s="55">
        <f t="shared" si="71"/>
        <v>0</v>
      </c>
      <c r="Y54" s="70"/>
      <c r="Z54" s="54">
        <f t="shared" si="72"/>
        <v>20652.540300000004</v>
      </c>
      <c r="AA54" s="55">
        <f t="shared" si="72"/>
        <v>0</v>
      </c>
      <c r="AB54" s="70"/>
      <c r="AC54" s="66">
        <f>N54+Q54+T54+W54+Z54</f>
        <v>98537.550300000017</v>
      </c>
      <c r="AD54" s="67">
        <f>O54+R54+U54+X54+AA54</f>
        <v>0</v>
      </c>
      <c r="AE54" s="66">
        <f t="shared" si="73"/>
        <v>98537.550300000017</v>
      </c>
    </row>
    <row r="55" spans="1:34" ht="15.75" customHeight="1">
      <c r="A55" s="56"/>
      <c r="B55" s="41"/>
      <c r="C55" s="56"/>
      <c r="D55" s="57"/>
      <c r="E55" s="68"/>
      <c r="F55" s="69"/>
      <c r="G55" s="60"/>
      <c r="H55" s="61"/>
      <c r="I55" s="60"/>
      <c r="J55" s="62"/>
      <c r="K55" s="63"/>
      <c r="L55" s="64"/>
      <c r="M55" s="63"/>
      <c r="N55" s="54"/>
      <c r="O55" s="55"/>
      <c r="P55" s="70"/>
      <c r="Q55" s="54"/>
      <c r="R55" s="55"/>
      <c r="S55" s="70"/>
      <c r="T55" s="54"/>
      <c r="U55" s="55"/>
      <c r="V55" s="70"/>
      <c r="W55" s="54"/>
      <c r="X55" s="55"/>
      <c r="Y55" s="70"/>
      <c r="Z55" s="54"/>
      <c r="AA55" s="55"/>
      <c r="AB55" s="70"/>
      <c r="AC55" s="66"/>
      <c r="AD55" s="67"/>
      <c r="AE55" s="66"/>
    </row>
    <row r="56" spans="1:34" ht="15.75" customHeight="1">
      <c r="A56" s="138" t="s">
        <v>125</v>
      </c>
      <c r="B56" s="41"/>
      <c r="C56" s="65">
        <v>24000</v>
      </c>
      <c r="D56" s="39" t="s">
        <v>35</v>
      </c>
      <c r="E56" s="68"/>
      <c r="F56" s="71">
        <v>1</v>
      </c>
      <c r="G56" s="60">
        <f>F56*12</f>
        <v>12</v>
      </c>
      <c r="H56" s="61"/>
      <c r="I56" s="60"/>
      <c r="J56" s="62"/>
      <c r="K56" s="63">
        <f>J56*12</f>
        <v>0</v>
      </c>
      <c r="L56" s="64"/>
      <c r="M56" s="63"/>
      <c r="N56" s="54">
        <f>$C56*$N$11*$F56</f>
        <v>24000</v>
      </c>
      <c r="O56" s="55">
        <f>J56*$C56</f>
        <v>0</v>
      </c>
      <c r="P56" s="70"/>
      <c r="Q56" s="54">
        <f t="shared" ref="Q56:Q63" si="74">$N56*(1+$Q$11)</f>
        <v>24720</v>
      </c>
      <c r="R56" s="55">
        <f t="shared" ref="R56:R57" si="75">O56*(1+$Q$11)</f>
        <v>0</v>
      </c>
      <c r="S56" s="70"/>
      <c r="T56" s="54">
        <f t="shared" ref="T56:T63" si="76">$N56*(1+$Q$11)</f>
        <v>24720</v>
      </c>
      <c r="U56" s="55">
        <f t="shared" ref="U56:U57" si="77">R56*(1+$T$11)</f>
        <v>0</v>
      </c>
      <c r="V56" s="70"/>
      <c r="W56" s="54">
        <f t="shared" ref="W56:X57" si="78">T56*(1+$W$11)</f>
        <v>25461.600000000002</v>
      </c>
      <c r="X56" s="55">
        <f t="shared" si="78"/>
        <v>0</v>
      </c>
      <c r="Y56" s="70"/>
      <c r="Z56" s="54">
        <f t="shared" ref="Z56:AA57" si="79">W56*(1+$Z$11)</f>
        <v>26225.448000000004</v>
      </c>
      <c r="AA56" s="55">
        <f t="shared" si="79"/>
        <v>0</v>
      </c>
      <c r="AB56" s="70"/>
      <c r="AC56" s="66">
        <f>N56+Q56+T56+W56+Z56</f>
        <v>125127.04800000001</v>
      </c>
      <c r="AD56" s="67">
        <f>O56+R56+U56+X56+AA56</f>
        <v>0</v>
      </c>
      <c r="AE56" s="66">
        <f t="shared" ref="AE56:AE57" si="80">AC56+AD56</f>
        <v>125127.04800000001</v>
      </c>
    </row>
    <row r="57" spans="1:34" ht="15.75" customHeight="1">
      <c r="A57" s="56" t="s">
        <v>42</v>
      </c>
      <c r="B57" s="41"/>
      <c r="C57" s="56"/>
      <c r="D57" s="57" t="s">
        <v>37</v>
      </c>
      <c r="E57" s="68">
        <v>4.5999999999999999E-2</v>
      </c>
      <c r="F57" s="69"/>
      <c r="G57" s="60"/>
      <c r="H57" s="61"/>
      <c r="I57" s="60"/>
      <c r="J57" s="62"/>
      <c r="K57" s="63"/>
      <c r="L57" s="64"/>
      <c r="M57" s="63"/>
      <c r="N57" s="54">
        <f>N56*E57</f>
        <v>1104</v>
      </c>
      <c r="O57" s="55">
        <f>O56*$E57</f>
        <v>0</v>
      </c>
      <c r="P57" s="70"/>
      <c r="Q57" s="54">
        <f t="shared" si="74"/>
        <v>1137.1200000000001</v>
      </c>
      <c r="R57" s="55">
        <f t="shared" si="75"/>
        <v>0</v>
      </c>
      <c r="S57" s="70"/>
      <c r="T57" s="54">
        <f t="shared" si="76"/>
        <v>1137.1200000000001</v>
      </c>
      <c r="U57" s="55">
        <f t="shared" si="77"/>
        <v>0</v>
      </c>
      <c r="V57" s="70"/>
      <c r="W57" s="54">
        <f t="shared" si="78"/>
        <v>1171.2336000000003</v>
      </c>
      <c r="X57" s="55">
        <f t="shared" si="78"/>
        <v>0</v>
      </c>
      <c r="Y57" s="70"/>
      <c r="Z57" s="54">
        <f t="shared" si="79"/>
        <v>1206.3706080000004</v>
      </c>
      <c r="AA57" s="55">
        <f t="shared" si="79"/>
        <v>0</v>
      </c>
      <c r="AB57" s="70"/>
      <c r="AC57" s="66">
        <f>N57+Q57+T57+W57+Z57</f>
        <v>5755.8442080000004</v>
      </c>
      <c r="AD57" s="67">
        <f>O57+R57+U57+X57+AA57</f>
        <v>0</v>
      </c>
      <c r="AE57" s="66">
        <f t="shared" si="80"/>
        <v>5755.8442080000004</v>
      </c>
    </row>
    <row r="58" spans="1:34" ht="15" customHeight="1">
      <c r="A58" s="56"/>
      <c r="B58" s="41"/>
      <c r="C58" s="56"/>
      <c r="D58" s="57"/>
      <c r="E58" s="68"/>
      <c r="F58" s="69"/>
      <c r="G58" s="60"/>
      <c r="H58" s="61"/>
      <c r="I58" s="60"/>
      <c r="J58" s="62"/>
      <c r="K58" s="63"/>
      <c r="L58" s="64"/>
      <c r="M58" s="63"/>
      <c r="N58" s="54"/>
      <c r="O58" s="55"/>
      <c r="P58" s="70"/>
      <c r="Q58" s="54"/>
      <c r="R58" s="55"/>
      <c r="S58" s="70"/>
      <c r="T58" s="54"/>
      <c r="U58" s="55"/>
      <c r="V58" s="70"/>
      <c r="W58" s="54"/>
      <c r="X58" s="55"/>
      <c r="Y58" s="70"/>
      <c r="Z58" s="54"/>
      <c r="AA58" s="55"/>
      <c r="AB58" s="70"/>
      <c r="AC58" s="66"/>
      <c r="AD58" s="67"/>
      <c r="AE58" s="66"/>
    </row>
    <row r="59" spans="1:34" ht="15.75" hidden="1" customHeight="1">
      <c r="A59" s="138" t="s">
        <v>114</v>
      </c>
      <c r="B59" s="41"/>
      <c r="C59" s="65">
        <v>0</v>
      </c>
      <c r="D59" s="39" t="s">
        <v>35</v>
      </c>
      <c r="E59" s="68"/>
      <c r="F59" s="71">
        <v>0</v>
      </c>
      <c r="G59" s="60">
        <f>F59*12</f>
        <v>0</v>
      </c>
      <c r="H59" s="61"/>
      <c r="I59" s="60"/>
      <c r="J59" s="62"/>
      <c r="K59" s="63">
        <f>J59*12</f>
        <v>0</v>
      </c>
      <c r="L59" s="64"/>
      <c r="M59" s="63"/>
      <c r="N59" s="54">
        <f>$C59*$N$11*$F59</f>
        <v>0</v>
      </c>
      <c r="O59" s="55">
        <f>J59*$C59</f>
        <v>0</v>
      </c>
      <c r="P59" s="70"/>
      <c r="Q59" s="54">
        <f t="shared" si="74"/>
        <v>0</v>
      </c>
      <c r="R59" s="55">
        <f t="shared" ref="R59:R60" si="81">O59*(1+$Q$11)</f>
        <v>0</v>
      </c>
      <c r="S59" s="70"/>
      <c r="T59" s="54">
        <f t="shared" si="76"/>
        <v>0</v>
      </c>
      <c r="U59" s="55">
        <f t="shared" ref="U59:U60" si="82">R59*(1+$T$11)</f>
        <v>0</v>
      </c>
      <c r="V59" s="70"/>
      <c r="W59" s="54">
        <f t="shared" ref="W59:X60" si="83">T59*(1+$W$11)</f>
        <v>0</v>
      </c>
      <c r="X59" s="55">
        <f t="shared" si="83"/>
        <v>0</v>
      </c>
      <c r="Y59" s="70"/>
      <c r="Z59" s="54">
        <f t="shared" ref="Z59:AA60" si="84">W59*(1+$Z$11)</f>
        <v>0</v>
      </c>
      <c r="AA59" s="55">
        <f t="shared" si="84"/>
        <v>0</v>
      </c>
      <c r="AB59" s="70"/>
      <c r="AC59" s="66">
        <f>N59+Q59+T59+W59+Z59</f>
        <v>0</v>
      </c>
      <c r="AD59" s="67">
        <f>O59+R59+U59+X59+AA59</f>
        <v>0</v>
      </c>
      <c r="AE59" s="66">
        <f t="shared" ref="AE59:AE60" si="85">AC59+AD59</f>
        <v>0</v>
      </c>
    </row>
    <row r="60" spans="1:34" ht="15.75" hidden="1" customHeight="1">
      <c r="A60" s="56" t="s">
        <v>42</v>
      </c>
      <c r="B60" s="41"/>
      <c r="C60" s="56"/>
      <c r="D60" s="57" t="s">
        <v>37</v>
      </c>
      <c r="E60" s="68">
        <v>4.5999999999999999E-2</v>
      </c>
      <c r="F60" s="69"/>
      <c r="G60" s="60"/>
      <c r="H60" s="61"/>
      <c r="I60" s="60"/>
      <c r="J60" s="62"/>
      <c r="K60" s="63"/>
      <c r="L60" s="64"/>
      <c r="M60" s="63"/>
      <c r="N60" s="54">
        <f>N59*E60</f>
        <v>0</v>
      </c>
      <c r="O60" s="55">
        <f>O59*$E60</f>
        <v>0</v>
      </c>
      <c r="P60" s="70"/>
      <c r="Q60" s="54">
        <f t="shared" si="74"/>
        <v>0</v>
      </c>
      <c r="R60" s="55">
        <f t="shared" si="81"/>
        <v>0</v>
      </c>
      <c r="S60" s="70"/>
      <c r="T60" s="54">
        <f t="shared" si="76"/>
        <v>0</v>
      </c>
      <c r="U60" s="55">
        <f t="shared" si="82"/>
        <v>0</v>
      </c>
      <c r="V60" s="70"/>
      <c r="W60" s="54">
        <f t="shared" si="83"/>
        <v>0</v>
      </c>
      <c r="X60" s="55">
        <f t="shared" si="83"/>
        <v>0</v>
      </c>
      <c r="Y60" s="70"/>
      <c r="Z60" s="54">
        <f t="shared" si="84"/>
        <v>0</v>
      </c>
      <c r="AA60" s="55">
        <f t="shared" si="84"/>
        <v>0</v>
      </c>
      <c r="AB60" s="70"/>
      <c r="AC60" s="66">
        <f>N60+Q60+T60+W60+Z60</f>
        <v>0</v>
      </c>
      <c r="AD60" s="67">
        <f>O60+R60+U60+X60+AA60</f>
        <v>0</v>
      </c>
      <c r="AE60" s="66">
        <f t="shared" si="85"/>
        <v>0</v>
      </c>
    </row>
    <row r="61" spans="1:34" ht="15.75" hidden="1" customHeight="1">
      <c r="A61" s="56"/>
      <c r="B61" s="41"/>
      <c r="C61" s="56"/>
      <c r="D61" s="57"/>
      <c r="E61" s="68"/>
      <c r="F61" s="69"/>
      <c r="G61" s="60"/>
      <c r="H61" s="61"/>
      <c r="I61" s="60"/>
      <c r="J61" s="62"/>
      <c r="K61" s="63"/>
      <c r="L61" s="64"/>
      <c r="M61" s="63"/>
      <c r="N61" s="54"/>
      <c r="O61" s="55"/>
      <c r="P61" s="70"/>
      <c r="Q61" s="54"/>
      <c r="R61" s="55"/>
      <c r="S61" s="70"/>
      <c r="T61" s="54"/>
      <c r="U61" s="55"/>
      <c r="V61" s="70"/>
      <c r="W61" s="54"/>
      <c r="X61" s="55"/>
      <c r="Y61" s="70"/>
      <c r="Z61" s="54"/>
      <c r="AA61" s="55"/>
      <c r="AB61" s="70"/>
      <c r="AC61" s="66"/>
      <c r="AD61" s="67"/>
      <c r="AE61" s="66"/>
    </row>
    <row r="62" spans="1:34" ht="15.75" hidden="1" customHeight="1">
      <c r="A62" s="138" t="s">
        <v>114</v>
      </c>
      <c r="B62" s="41"/>
      <c r="C62" s="65">
        <v>0</v>
      </c>
      <c r="D62" s="39" t="s">
        <v>35</v>
      </c>
      <c r="E62" s="68"/>
      <c r="F62" s="71">
        <v>0</v>
      </c>
      <c r="G62" s="60">
        <f>F62*12</f>
        <v>0</v>
      </c>
      <c r="H62" s="61"/>
      <c r="I62" s="60"/>
      <c r="J62" s="62"/>
      <c r="K62" s="63">
        <f>J62*12</f>
        <v>0</v>
      </c>
      <c r="L62" s="64"/>
      <c r="M62" s="63"/>
      <c r="N62" s="54">
        <f>$C62*$N$11*$F62</f>
        <v>0</v>
      </c>
      <c r="O62" s="55">
        <f>J62*$C62</f>
        <v>0</v>
      </c>
      <c r="P62" s="70"/>
      <c r="Q62" s="54">
        <f t="shared" si="74"/>
        <v>0</v>
      </c>
      <c r="R62" s="55">
        <f t="shared" ref="R62:R63" si="86">O62*(1+$Q$11)</f>
        <v>0</v>
      </c>
      <c r="S62" s="70"/>
      <c r="T62" s="54">
        <f t="shared" si="76"/>
        <v>0</v>
      </c>
      <c r="U62" s="55">
        <f t="shared" ref="U62:U63" si="87">R62*(1+$T$11)</f>
        <v>0</v>
      </c>
      <c r="V62" s="70"/>
      <c r="W62" s="54">
        <f t="shared" ref="W62:X63" si="88">T62*(1+$W$11)</f>
        <v>0</v>
      </c>
      <c r="X62" s="55">
        <f t="shared" si="88"/>
        <v>0</v>
      </c>
      <c r="Y62" s="70"/>
      <c r="Z62" s="54">
        <f t="shared" ref="Z62:AA63" si="89">W62*(1+$Z$11)</f>
        <v>0</v>
      </c>
      <c r="AA62" s="55">
        <f t="shared" si="89"/>
        <v>0</v>
      </c>
      <c r="AB62" s="70"/>
      <c r="AC62" s="66">
        <f>N62+Q62+T62+W62+Z62</f>
        <v>0</v>
      </c>
      <c r="AD62" s="67">
        <f>O62+R62+U62+X62+AA62</f>
        <v>0</v>
      </c>
      <c r="AE62" s="66">
        <f t="shared" ref="AE62:AE63" si="90">AC62+AD62</f>
        <v>0</v>
      </c>
    </row>
    <row r="63" spans="1:34" ht="15.75" hidden="1" customHeight="1">
      <c r="A63" s="56" t="s">
        <v>42</v>
      </c>
      <c r="B63" s="41"/>
      <c r="C63" s="56"/>
      <c r="D63" s="57" t="s">
        <v>37</v>
      </c>
      <c r="E63" s="68">
        <v>4.5999999999999999E-2</v>
      </c>
      <c r="F63" s="69"/>
      <c r="G63" s="60"/>
      <c r="H63" s="61"/>
      <c r="I63" s="60"/>
      <c r="J63" s="62"/>
      <c r="K63" s="63"/>
      <c r="L63" s="64"/>
      <c r="M63" s="63"/>
      <c r="N63" s="54">
        <f>N62*E63</f>
        <v>0</v>
      </c>
      <c r="O63" s="55">
        <f>O62*$E63</f>
        <v>0</v>
      </c>
      <c r="P63" s="70"/>
      <c r="Q63" s="54">
        <f t="shared" si="74"/>
        <v>0</v>
      </c>
      <c r="R63" s="55">
        <f t="shared" si="86"/>
        <v>0</v>
      </c>
      <c r="S63" s="70"/>
      <c r="T63" s="54">
        <f t="shared" si="76"/>
        <v>0</v>
      </c>
      <c r="U63" s="55">
        <f t="shared" si="87"/>
        <v>0</v>
      </c>
      <c r="V63" s="70"/>
      <c r="W63" s="54">
        <f t="shared" si="88"/>
        <v>0</v>
      </c>
      <c r="X63" s="55">
        <f t="shared" si="88"/>
        <v>0</v>
      </c>
      <c r="Y63" s="70"/>
      <c r="Z63" s="54">
        <f t="shared" si="89"/>
        <v>0</v>
      </c>
      <c r="AA63" s="55">
        <f t="shared" si="89"/>
        <v>0</v>
      </c>
      <c r="AB63" s="70"/>
      <c r="AC63" s="66">
        <f>N63+Q63+T63+W63+Z63</f>
        <v>0</v>
      </c>
      <c r="AD63" s="67">
        <f>O63+R63+U63+X63+AA63</f>
        <v>0</v>
      </c>
      <c r="AE63" s="66">
        <f t="shared" si="90"/>
        <v>0</v>
      </c>
    </row>
    <row r="64" spans="1:34" ht="15.75" hidden="1" customHeight="1">
      <c r="A64" s="56"/>
      <c r="B64" s="41"/>
      <c r="C64" s="56"/>
      <c r="D64" s="57"/>
      <c r="E64" s="68"/>
      <c r="F64" s="69"/>
      <c r="G64" s="60"/>
      <c r="H64" s="61"/>
      <c r="I64" s="60"/>
      <c r="J64" s="62"/>
      <c r="K64" s="63"/>
      <c r="L64" s="64"/>
      <c r="M64" s="63"/>
      <c r="N64" s="54"/>
      <c r="O64" s="55"/>
      <c r="P64" s="70"/>
      <c r="Q64" s="54"/>
      <c r="R64" s="55"/>
      <c r="S64" s="70"/>
      <c r="T64" s="54"/>
      <c r="U64" s="55"/>
      <c r="V64" s="70"/>
      <c r="W64" s="54"/>
      <c r="X64" s="55"/>
      <c r="Y64" s="70"/>
      <c r="Z64" s="54"/>
      <c r="AA64" s="55"/>
      <c r="AB64" s="70"/>
      <c r="AC64" s="66"/>
      <c r="AD64" s="67"/>
      <c r="AE64" s="66"/>
    </row>
    <row r="65" spans="1:31" ht="15.75" hidden="1" customHeight="1">
      <c r="A65" s="138" t="s">
        <v>114</v>
      </c>
      <c r="B65" s="41"/>
      <c r="C65" s="65"/>
      <c r="D65" s="147" t="s">
        <v>39</v>
      </c>
      <c r="E65" s="68"/>
      <c r="F65" s="71"/>
      <c r="G65" s="60">
        <f>F65*12</f>
        <v>0</v>
      </c>
      <c r="H65" s="61"/>
      <c r="I65" s="60"/>
      <c r="J65" s="62"/>
      <c r="K65" s="63">
        <f>J65*12</f>
        <v>0</v>
      </c>
      <c r="L65" s="64"/>
      <c r="M65" s="63"/>
      <c r="N65" s="54">
        <f>$C65*$N$11*$F65</f>
        <v>0</v>
      </c>
      <c r="O65" s="55">
        <f>J65*$C65</f>
        <v>0</v>
      </c>
      <c r="P65" s="70"/>
      <c r="Q65" s="54">
        <f t="shared" ref="Q65:Q72" si="91">$N65*(1+$Q$11)</f>
        <v>0</v>
      </c>
      <c r="R65" s="55">
        <f t="shared" ref="R65:R66" si="92">O65*(1+$Q$11)</f>
        <v>0</v>
      </c>
      <c r="S65" s="70"/>
      <c r="T65" s="54">
        <f t="shared" ref="T65:T72" si="93">$N65*(1+$Q$11)</f>
        <v>0</v>
      </c>
      <c r="U65" s="55">
        <f t="shared" ref="U65:U66" si="94">R65*(1+$T$11)</f>
        <v>0</v>
      </c>
      <c r="V65" s="70"/>
      <c r="W65" s="54">
        <f t="shared" ref="W65:X66" si="95">T65*(1+$W$11)</f>
        <v>0</v>
      </c>
      <c r="X65" s="55">
        <f t="shared" si="95"/>
        <v>0</v>
      </c>
      <c r="Y65" s="70"/>
      <c r="Z65" s="54">
        <f t="shared" ref="Z65:AA66" si="96">W65*(1+$Z$11)</f>
        <v>0</v>
      </c>
      <c r="AA65" s="55">
        <f t="shared" si="96"/>
        <v>0</v>
      </c>
      <c r="AB65" s="70"/>
      <c r="AC65" s="66">
        <f>N65+Q65+T65+W65+Z65</f>
        <v>0</v>
      </c>
      <c r="AD65" s="67">
        <f>O65+R65+U65+X65+AA65</f>
        <v>0</v>
      </c>
      <c r="AE65" s="66">
        <f t="shared" ref="AE65:AE66" si="97">AC65+AD65</f>
        <v>0</v>
      </c>
    </row>
    <row r="66" spans="1:31" ht="15.75" hidden="1" customHeight="1">
      <c r="A66" s="56" t="s">
        <v>42</v>
      </c>
      <c r="B66" s="41"/>
      <c r="D66" s="57" t="s">
        <v>37</v>
      </c>
      <c r="E66" s="68">
        <v>4.5999999999999999E-2</v>
      </c>
      <c r="F66" s="69"/>
      <c r="G66" s="60"/>
      <c r="H66" s="61"/>
      <c r="I66" s="60"/>
      <c r="J66" s="62"/>
      <c r="K66" s="63"/>
      <c r="L66" s="64"/>
      <c r="M66" s="63"/>
      <c r="N66" s="54">
        <f>$C65*$E66</f>
        <v>0</v>
      </c>
      <c r="O66" s="55">
        <f>O65*$E66</f>
        <v>0</v>
      </c>
      <c r="P66" s="70"/>
      <c r="Q66" s="54">
        <f t="shared" si="91"/>
        <v>0</v>
      </c>
      <c r="R66" s="55">
        <f t="shared" si="92"/>
        <v>0</v>
      </c>
      <c r="S66" s="70"/>
      <c r="T66" s="54">
        <f t="shared" si="93"/>
        <v>0</v>
      </c>
      <c r="U66" s="55">
        <f t="shared" si="94"/>
        <v>0</v>
      </c>
      <c r="V66" s="70"/>
      <c r="W66" s="54">
        <f t="shared" si="95"/>
        <v>0</v>
      </c>
      <c r="X66" s="55">
        <f t="shared" si="95"/>
        <v>0</v>
      </c>
      <c r="Y66" s="70"/>
      <c r="Z66" s="54">
        <f t="shared" si="96"/>
        <v>0</v>
      </c>
      <c r="AA66" s="55">
        <f t="shared" si="96"/>
        <v>0</v>
      </c>
      <c r="AB66" s="70"/>
      <c r="AC66" s="66">
        <f>N66+Q66+T66+W66+Z66</f>
        <v>0</v>
      </c>
      <c r="AD66" s="67">
        <f>O66+R66+U66+X66+AA66</f>
        <v>0</v>
      </c>
      <c r="AE66" s="66">
        <f t="shared" si="97"/>
        <v>0</v>
      </c>
    </row>
    <row r="67" spans="1:31" ht="15.75" hidden="1" customHeight="1">
      <c r="A67" s="41"/>
      <c r="B67" s="41"/>
      <c r="C67" s="56"/>
      <c r="D67" s="56"/>
      <c r="E67" s="68"/>
      <c r="F67" s="69"/>
      <c r="G67" s="60"/>
      <c r="H67" s="61"/>
      <c r="I67" s="60"/>
      <c r="J67" s="62"/>
      <c r="K67" s="63"/>
      <c r="L67" s="64"/>
      <c r="M67" s="63"/>
      <c r="N67" s="54"/>
      <c r="O67" s="55"/>
      <c r="P67" s="70"/>
      <c r="Q67" s="54"/>
      <c r="R67" s="55"/>
      <c r="S67" s="70"/>
      <c r="T67" s="54"/>
      <c r="U67" s="55"/>
      <c r="V67" s="70"/>
      <c r="W67" s="54"/>
      <c r="X67" s="55"/>
      <c r="Y67" s="70"/>
      <c r="Z67" s="54"/>
      <c r="AA67" s="55"/>
      <c r="AB67" s="70"/>
      <c r="AC67" s="66"/>
      <c r="AD67" s="67"/>
      <c r="AE67" s="66"/>
    </row>
    <row r="68" spans="1:31" ht="15.75" hidden="1" customHeight="1">
      <c r="A68" s="138" t="s">
        <v>114</v>
      </c>
      <c r="B68" s="41"/>
      <c r="C68" s="65">
        <v>0</v>
      </c>
      <c r="D68" s="147" t="s">
        <v>39</v>
      </c>
      <c r="E68" s="68"/>
      <c r="F68" s="71">
        <v>0</v>
      </c>
      <c r="G68" s="60">
        <f>F68*12</f>
        <v>0</v>
      </c>
      <c r="H68" s="61"/>
      <c r="I68" s="60"/>
      <c r="J68" s="62"/>
      <c r="K68" s="63">
        <f>J68*12</f>
        <v>0</v>
      </c>
      <c r="L68" s="64"/>
      <c r="M68" s="63"/>
      <c r="N68" s="54">
        <f>$C68*$N$11*$F68</f>
        <v>0</v>
      </c>
      <c r="O68" s="55">
        <f>J68*$C68</f>
        <v>0</v>
      </c>
      <c r="P68" s="70"/>
      <c r="Q68" s="54">
        <f t="shared" si="91"/>
        <v>0</v>
      </c>
      <c r="R68" s="55">
        <f t="shared" ref="R68:R69" si="98">O68*(1+$Q$11)</f>
        <v>0</v>
      </c>
      <c r="S68" s="70"/>
      <c r="T68" s="54">
        <f t="shared" si="93"/>
        <v>0</v>
      </c>
      <c r="U68" s="55">
        <f t="shared" ref="U68:U69" si="99">R68*(1+$T$11)</f>
        <v>0</v>
      </c>
      <c r="V68" s="70"/>
      <c r="W68" s="54">
        <f t="shared" ref="W68:X69" si="100">T68*(1+$W$11)</f>
        <v>0</v>
      </c>
      <c r="X68" s="55">
        <f t="shared" si="100"/>
        <v>0</v>
      </c>
      <c r="Y68" s="70"/>
      <c r="Z68" s="54">
        <f t="shared" ref="Z68:AA69" si="101">W68*(1+$Z$11)</f>
        <v>0</v>
      </c>
      <c r="AA68" s="55">
        <f t="shared" si="101"/>
        <v>0</v>
      </c>
      <c r="AB68" s="70"/>
      <c r="AC68" s="66">
        <f>N68+Q68+T68+W68+Z68</f>
        <v>0</v>
      </c>
      <c r="AD68" s="67">
        <f>O68+R68+U68+X68+AA68</f>
        <v>0</v>
      </c>
      <c r="AE68" s="66">
        <f t="shared" ref="AE68:AE69" si="102">AC68+AD68</f>
        <v>0</v>
      </c>
    </row>
    <row r="69" spans="1:31" ht="15.75" hidden="1" customHeight="1">
      <c r="A69" s="56" t="s">
        <v>42</v>
      </c>
      <c r="B69" s="41"/>
      <c r="D69" s="57" t="s">
        <v>37</v>
      </c>
      <c r="E69" s="68">
        <v>4.5999999999999999E-2</v>
      </c>
      <c r="F69" s="69"/>
      <c r="G69" s="60"/>
      <c r="H69" s="61"/>
      <c r="I69" s="60"/>
      <c r="J69" s="62"/>
      <c r="K69" s="63"/>
      <c r="L69" s="64"/>
      <c r="M69" s="63"/>
      <c r="N69" s="54">
        <f>$C68*$E69</f>
        <v>0</v>
      </c>
      <c r="O69" s="55">
        <f>O68*$E69</f>
        <v>0</v>
      </c>
      <c r="P69" s="70"/>
      <c r="Q69" s="54">
        <f t="shared" si="91"/>
        <v>0</v>
      </c>
      <c r="R69" s="55">
        <f t="shared" si="98"/>
        <v>0</v>
      </c>
      <c r="S69" s="70"/>
      <c r="T69" s="54">
        <f t="shared" si="93"/>
        <v>0</v>
      </c>
      <c r="U69" s="55">
        <f t="shared" si="99"/>
        <v>0</v>
      </c>
      <c r="V69" s="70"/>
      <c r="W69" s="54">
        <f t="shared" si="100"/>
        <v>0</v>
      </c>
      <c r="X69" s="55">
        <f t="shared" si="100"/>
        <v>0</v>
      </c>
      <c r="Y69" s="70"/>
      <c r="Z69" s="54">
        <f t="shared" si="101"/>
        <v>0</v>
      </c>
      <c r="AA69" s="55">
        <f t="shared" si="101"/>
        <v>0</v>
      </c>
      <c r="AB69" s="70"/>
      <c r="AC69" s="66">
        <f>N69+Q69+T69+W69+Z69</f>
        <v>0</v>
      </c>
      <c r="AD69" s="67">
        <f>O69+R69+U69+X69+AA69</f>
        <v>0</v>
      </c>
      <c r="AE69" s="66">
        <f t="shared" si="102"/>
        <v>0</v>
      </c>
    </row>
    <row r="70" spans="1:31" ht="15.75" hidden="1" customHeight="1">
      <c r="A70" s="41"/>
      <c r="B70" s="41"/>
      <c r="C70" s="56"/>
      <c r="D70" s="56"/>
      <c r="E70" s="68"/>
      <c r="F70" s="69"/>
      <c r="G70" s="60"/>
      <c r="H70" s="61"/>
      <c r="I70" s="60"/>
      <c r="J70" s="62"/>
      <c r="K70" s="63"/>
      <c r="L70" s="64"/>
      <c r="M70" s="63"/>
      <c r="N70" s="54"/>
      <c r="O70" s="55"/>
      <c r="P70" s="70"/>
      <c r="Q70" s="54"/>
      <c r="R70" s="55"/>
      <c r="S70" s="70"/>
      <c r="T70" s="54"/>
      <c r="U70" s="55"/>
      <c r="V70" s="70"/>
      <c r="W70" s="54"/>
      <c r="X70" s="55"/>
      <c r="Y70" s="70"/>
      <c r="Z70" s="54"/>
      <c r="AA70" s="55"/>
      <c r="AB70" s="70"/>
      <c r="AC70" s="66"/>
      <c r="AD70" s="67"/>
      <c r="AE70" s="66"/>
    </row>
    <row r="71" spans="1:31" ht="15.75" customHeight="1">
      <c r="A71" s="138" t="s">
        <v>125</v>
      </c>
      <c r="B71" s="41"/>
      <c r="C71" s="65">
        <v>8000</v>
      </c>
      <c r="D71" s="147" t="s">
        <v>39</v>
      </c>
      <c r="E71" s="68"/>
      <c r="F71" s="71">
        <v>1</v>
      </c>
      <c r="G71" s="60">
        <f>F71*12</f>
        <v>12</v>
      </c>
      <c r="H71" s="61"/>
      <c r="I71" s="60"/>
      <c r="J71" s="62"/>
      <c r="K71" s="63">
        <f>J71*12</f>
        <v>0</v>
      </c>
      <c r="L71" s="64"/>
      <c r="M71" s="63"/>
      <c r="N71" s="54">
        <f>$C71*$N$11*$F71</f>
        <v>8000</v>
      </c>
      <c r="O71" s="55">
        <f>J71*$C71</f>
        <v>0</v>
      </c>
      <c r="P71" s="70"/>
      <c r="Q71" s="54">
        <f t="shared" si="91"/>
        <v>8240</v>
      </c>
      <c r="R71" s="55">
        <f t="shared" ref="R71:R72" si="103">O71*(1+$Q$11)</f>
        <v>0</v>
      </c>
      <c r="S71" s="70"/>
      <c r="T71" s="54">
        <f t="shared" si="93"/>
        <v>8240</v>
      </c>
      <c r="U71" s="55">
        <f t="shared" ref="U71:U72" si="104">R71*(1+$T$11)</f>
        <v>0</v>
      </c>
      <c r="V71" s="70"/>
      <c r="W71" s="54">
        <f t="shared" ref="W71:X72" si="105">T71*(1+$W$11)</f>
        <v>8487.2000000000007</v>
      </c>
      <c r="X71" s="55">
        <f t="shared" si="105"/>
        <v>0</v>
      </c>
      <c r="Y71" s="70"/>
      <c r="Z71" s="54">
        <f t="shared" ref="Z71:AA72" si="106">W71*(1+$Z$11)</f>
        <v>8741.8160000000007</v>
      </c>
      <c r="AA71" s="55">
        <f t="shared" si="106"/>
        <v>0</v>
      </c>
      <c r="AB71" s="70"/>
      <c r="AC71" s="66">
        <f>N71+Q71+T71+W71+Z71</f>
        <v>41709.015999999996</v>
      </c>
      <c r="AD71" s="67">
        <f>O71+R71+U71+X71+AA71</f>
        <v>0</v>
      </c>
      <c r="AE71" s="66">
        <f t="shared" ref="AE71:AE72" si="107">AC71+AD71</f>
        <v>41709.015999999996</v>
      </c>
    </row>
    <row r="72" spans="1:31" ht="15.75" customHeight="1">
      <c r="A72" s="56" t="s">
        <v>42</v>
      </c>
      <c r="B72" s="41"/>
      <c r="D72" s="57" t="s">
        <v>37</v>
      </c>
      <c r="E72" s="68">
        <v>4.5999999999999999E-2</v>
      </c>
      <c r="F72" s="69"/>
      <c r="G72" s="60"/>
      <c r="H72" s="61"/>
      <c r="I72" s="60"/>
      <c r="J72" s="62"/>
      <c r="K72" s="63"/>
      <c r="L72" s="64"/>
      <c r="M72" s="63"/>
      <c r="N72" s="54">
        <f>$C71*$E72</f>
        <v>368</v>
      </c>
      <c r="O72" s="55">
        <f>O71*$E72</f>
        <v>0</v>
      </c>
      <c r="P72" s="70"/>
      <c r="Q72" s="54">
        <f t="shared" si="91"/>
        <v>379.04</v>
      </c>
      <c r="R72" s="55">
        <f t="shared" si="103"/>
        <v>0</v>
      </c>
      <c r="S72" s="70"/>
      <c r="T72" s="54">
        <f t="shared" si="93"/>
        <v>379.04</v>
      </c>
      <c r="U72" s="55">
        <f t="shared" si="104"/>
        <v>0</v>
      </c>
      <c r="V72" s="70"/>
      <c r="W72" s="54">
        <f t="shared" si="105"/>
        <v>390.41120000000001</v>
      </c>
      <c r="X72" s="55">
        <f t="shared" si="105"/>
        <v>0</v>
      </c>
      <c r="Y72" s="70"/>
      <c r="Z72" s="54">
        <f t="shared" si="106"/>
        <v>402.123536</v>
      </c>
      <c r="AA72" s="55">
        <f t="shared" si="106"/>
        <v>0</v>
      </c>
      <c r="AB72" s="70"/>
      <c r="AC72" s="66">
        <f>N72+Q72+T72+W72+Z72</f>
        <v>1918.614736</v>
      </c>
      <c r="AD72" s="67">
        <f>O72+R72+U72+X72+AA72</f>
        <v>0</v>
      </c>
      <c r="AE72" s="66">
        <f t="shared" si="107"/>
        <v>1918.614736</v>
      </c>
    </row>
    <row r="73" spans="1:31" ht="15.75" hidden="1" customHeight="1">
      <c r="A73" s="41"/>
      <c r="B73" s="41"/>
      <c r="C73" s="56"/>
      <c r="D73" s="56"/>
      <c r="E73" s="68"/>
      <c r="F73" s="69"/>
      <c r="G73" s="60"/>
      <c r="H73" s="61"/>
      <c r="I73" s="60"/>
      <c r="J73" s="62"/>
      <c r="K73" s="63"/>
      <c r="L73" s="64"/>
      <c r="M73" s="63"/>
      <c r="N73" s="54"/>
      <c r="O73" s="55"/>
      <c r="P73" s="70"/>
      <c r="Q73" s="54"/>
      <c r="R73" s="55"/>
      <c r="S73" s="70"/>
      <c r="T73" s="54"/>
      <c r="U73" s="55"/>
      <c r="V73" s="70"/>
      <c r="W73" s="54"/>
      <c r="X73" s="55"/>
      <c r="Y73" s="70"/>
      <c r="Z73" s="54"/>
      <c r="AA73" s="55"/>
      <c r="AB73" s="70"/>
      <c r="AC73" s="66"/>
      <c r="AD73" s="67"/>
      <c r="AE73" s="66"/>
    </row>
    <row r="74" spans="1:31" ht="15.75" hidden="1" customHeight="1">
      <c r="A74" s="138" t="s">
        <v>44</v>
      </c>
      <c r="B74" s="41"/>
      <c r="C74" s="65"/>
      <c r="D74" s="39" t="s">
        <v>41</v>
      </c>
      <c r="E74" s="68"/>
      <c r="F74" s="71"/>
      <c r="G74" s="60">
        <f>F74*12</f>
        <v>0</v>
      </c>
      <c r="H74" s="61"/>
      <c r="I74" s="60"/>
      <c r="J74" s="62"/>
      <c r="K74" s="63">
        <f>J74*12</f>
        <v>0</v>
      </c>
      <c r="L74" s="64"/>
      <c r="M74" s="63"/>
      <c r="N74" s="54">
        <f>$C74*$N$11*$F74</f>
        <v>0</v>
      </c>
      <c r="O74" s="55">
        <f>J74*$C74</f>
        <v>0</v>
      </c>
      <c r="P74" s="70"/>
      <c r="Q74" s="54">
        <f t="shared" ref="Q74:Q75" si="108">$N74*(1+$Q$11)</f>
        <v>0</v>
      </c>
      <c r="R74" s="55">
        <f t="shared" ref="R74:R75" si="109">O74*(1+$Q$11)</f>
        <v>0</v>
      </c>
      <c r="S74" s="70"/>
      <c r="T74" s="54">
        <f t="shared" ref="T74:T75" si="110">$N74*(1+$Q$11)</f>
        <v>0</v>
      </c>
      <c r="U74" s="55">
        <f t="shared" ref="U74:U75" si="111">R74*(1+$T$11)</f>
        <v>0</v>
      </c>
      <c r="V74" s="70"/>
      <c r="W74" s="54">
        <f t="shared" ref="W74:X75" si="112">T74*(1+$W$11)</f>
        <v>0</v>
      </c>
      <c r="X74" s="55">
        <f t="shared" si="112"/>
        <v>0</v>
      </c>
      <c r="Y74" s="70"/>
      <c r="Z74" s="54">
        <f t="shared" ref="Z74:AA75" si="113">W74*(1+$Z$11)</f>
        <v>0</v>
      </c>
      <c r="AA74" s="55">
        <f t="shared" si="113"/>
        <v>0</v>
      </c>
      <c r="AB74" s="70"/>
      <c r="AC74" s="66">
        <f>N74+Q74+T74+W74+Z74</f>
        <v>0</v>
      </c>
      <c r="AD74" s="67">
        <f>O74+R74+U74+X74+AA74</f>
        <v>0</v>
      </c>
      <c r="AE74" s="66">
        <f t="shared" ref="AE74:AE75" si="114">AC74+AD74</f>
        <v>0</v>
      </c>
    </row>
    <row r="75" spans="1:31" ht="15.75" hidden="1" customHeight="1">
      <c r="A75" s="56" t="s">
        <v>42</v>
      </c>
      <c r="B75" s="41"/>
      <c r="C75" s="56"/>
      <c r="D75" s="57" t="s">
        <v>37</v>
      </c>
      <c r="E75" s="68">
        <v>0.315</v>
      </c>
      <c r="F75" s="69"/>
      <c r="G75" s="60"/>
      <c r="H75" s="61"/>
      <c r="I75" s="60"/>
      <c r="J75" s="62"/>
      <c r="K75" s="63"/>
      <c r="L75" s="64"/>
      <c r="M75" s="63"/>
      <c r="N75" s="54">
        <f>$C74*$E75</f>
        <v>0</v>
      </c>
      <c r="O75" s="55">
        <f>O74*$E75</f>
        <v>0</v>
      </c>
      <c r="P75" s="70"/>
      <c r="Q75" s="54">
        <f t="shared" si="108"/>
        <v>0</v>
      </c>
      <c r="R75" s="55">
        <f t="shared" si="109"/>
        <v>0</v>
      </c>
      <c r="S75" s="70"/>
      <c r="T75" s="54">
        <f t="shared" si="110"/>
        <v>0</v>
      </c>
      <c r="U75" s="55">
        <f t="shared" si="111"/>
        <v>0</v>
      </c>
      <c r="V75" s="70"/>
      <c r="W75" s="54">
        <f t="shared" si="112"/>
        <v>0</v>
      </c>
      <c r="X75" s="55">
        <f t="shared" si="112"/>
        <v>0</v>
      </c>
      <c r="Y75" s="70"/>
      <c r="Z75" s="54">
        <f t="shared" si="113"/>
        <v>0</v>
      </c>
      <c r="AA75" s="55">
        <f t="shared" si="113"/>
        <v>0</v>
      </c>
      <c r="AB75" s="70"/>
      <c r="AC75" s="66">
        <f>N75+Q75+T75+W75+Z75</f>
        <v>0</v>
      </c>
      <c r="AD75" s="67">
        <f>O75+R75+U75+X75+AA75</f>
        <v>0</v>
      </c>
      <c r="AE75" s="66">
        <f t="shared" si="114"/>
        <v>0</v>
      </c>
    </row>
    <row r="76" spans="1:31" ht="15.75" customHeight="1">
      <c r="A76" s="56"/>
      <c r="B76" s="41"/>
      <c r="C76" s="56"/>
      <c r="D76" s="57"/>
      <c r="E76" s="58"/>
      <c r="F76" s="69"/>
      <c r="G76" s="60"/>
      <c r="H76" s="61"/>
      <c r="I76" s="60"/>
      <c r="J76" s="62"/>
      <c r="K76" s="63"/>
      <c r="L76" s="64"/>
      <c r="M76" s="63"/>
      <c r="N76" s="54"/>
      <c r="O76" s="55"/>
      <c r="P76" s="70"/>
      <c r="Q76" s="54"/>
      <c r="R76" s="55"/>
      <c r="S76" s="70"/>
      <c r="T76" s="54"/>
      <c r="U76" s="55"/>
      <c r="V76" s="70"/>
      <c r="W76" s="54"/>
      <c r="X76" s="55"/>
      <c r="Y76" s="70"/>
      <c r="Z76" s="54"/>
      <c r="AA76" s="55"/>
      <c r="AB76" s="70"/>
      <c r="AC76" s="66"/>
      <c r="AD76" s="67"/>
      <c r="AE76" s="66"/>
    </row>
    <row r="77" spans="1:31" ht="15.75" customHeight="1">
      <c r="A77" s="138" t="s">
        <v>133</v>
      </c>
      <c r="B77" s="41"/>
      <c r="C77" s="56">
        <f>E77*E78*E79</f>
        <v>6000</v>
      </c>
      <c r="D77" s="57" t="s">
        <v>134</v>
      </c>
      <c r="E77" s="74">
        <v>15</v>
      </c>
      <c r="F77" s="71">
        <v>1</v>
      </c>
      <c r="G77" s="60"/>
      <c r="H77" s="61"/>
      <c r="I77" s="60"/>
      <c r="J77" s="62"/>
      <c r="K77" s="63"/>
      <c r="L77" s="64"/>
      <c r="M77" s="63"/>
      <c r="N77" s="54">
        <f>$C77*$N$11*$F77</f>
        <v>6000</v>
      </c>
      <c r="O77" s="55">
        <f>$C77*$N$11*$J77</f>
        <v>0</v>
      </c>
      <c r="P77" s="70"/>
      <c r="Q77" s="54">
        <f>$N77*(1+$Q$11)</f>
        <v>6180</v>
      </c>
      <c r="R77" s="55">
        <f>O77*(1+$Q$11)</f>
        <v>0</v>
      </c>
      <c r="S77" s="70"/>
      <c r="T77" s="54">
        <f>$N77*(1+$Q$11)</f>
        <v>6180</v>
      </c>
      <c r="U77" s="55">
        <f t="shared" ref="U77" si="115">R77*(1+$T$11)</f>
        <v>0</v>
      </c>
      <c r="V77" s="70"/>
      <c r="W77" s="54">
        <f t="shared" ref="W77:X77" si="116">T77*(1+$W$11)</f>
        <v>6365.4000000000005</v>
      </c>
      <c r="X77" s="55">
        <f t="shared" si="116"/>
        <v>0</v>
      </c>
      <c r="Y77" s="70"/>
      <c r="Z77" s="54">
        <f t="shared" ref="Z77:AA77" si="117">W77*(1+$Z$11)</f>
        <v>6556.362000000001</v>
      </c>
      <c r="AA77" s="55">
        <f t="shared" si="117"/>
        <v>0</v>
      </c>
      <c r="AB77" s="70"/>
      <c r="AC77" s="66">
        <f>N77+Q77+T77+W77+Z77</f>
        <v>31281.762000000002</v>
      </c>
      <c r="AD77" s="67">
        <f>O77+R77+U77+X77+AA77</f>
        <v>0</v>
      </c>
      <c r="AE77" s="66">
        <f>AC77+AD77</f>
        <v>31281.762000000002</v>
      </c>
    </row>
    <row r="78" spans="1:31" ht="15.75" customHeight="1">
      <c r="A78" s="56"/>
      <c r="B78" s="41"/>
      <c r="C78" s="56"/>
      <c r="D78" s="57" t="s">
        <v>45</v>
      </c>
      <c r="E78" s="74">
        <v>40</v>
      </c>
      <c r="F78" s="69"/>
      <c r="G78" s="60"/>
      <c r="H78" s="61"/>
      <c r="I78" s="60"/>
      <c r="J78" s="62"/>
      <c r="K78" s="63"/>
      <c r="L78" s="64"/>
      <c r="M78" s="63"/>
      <c r="N78" s="54"/>
      <c r="O78" s="55"/>
      <c r="P78" s="70"/>
      <c r="Q78" s="54"/>
      <c r="R78" s="55"/>
      <c r="S78" s="70"/>
      <c r="T78" s="54"/>
      <c r="U78" s="55"/>
      <c r="V78" s="70"/>
      <c r="W78" s="54"/>
      <c r="X78" s="55"/>
      <c r="Y78" s="70"/>
      <c r="Z78" s="54"/>
      <c r="AA78" s="55"/>
      <c r="AB78" s="70"/>
      <c r="AC78" s="66"/>
      <c r="AD78" s="67"/>
      <c r="AE78" s="66"/>
    </row>
    <row r="79" spans="1:31" ht="15.75" customHeight="1">
      <c r="A79" s="56"/>
      <c r="B79" s="41"/>
      <c r="C79" s="56"/>
      <c r="D79" s="57" t="s">
        <v>46</v>
      </c>
      <c r="E79" s="74">
        <v>10</v>
      </c>
      <c r="F79" s="69"/>
      <c r="G79" s="60"/>
      <c r="H79" s="61"/>
      <c r="I79" s="60"/>
      <c r="J79" s="62"/>
      <c r="K79" s="63"/>
      <c r="L79" s="64"/>
      <c r="M79" s="63"/>
      <c r="N79" s="54"/>
      <c r="O79" s="55"/>
      <c r="P79" s="70"/>
      <c r="Q79" s="54"/>
      <c r="R79" s="55"/>
      <c r="S79" s="70"/>
      <c r="T79" s="54"/>
      <c r="U79" s="55"/>
      <c r="V79" s="70"/>
      <c r="W79" s="54"/>
      <c r="X79" s="55"/>
      <c r="Y79" s="70"/>
      <c r="Z79" s="54"/>
      <c r="AA79" s="55"/>
      <c r="AB79" s="70"/>
      <c r="AC79" s="66"/>
      <c r="AD79" s="67"/>
      <c r="AE79" s="66"/>
    </row>
    <row r="80" spans="1:31" ht="15.75" customHeight="1">
      <c r="A80" s="56" t="s">
        <v>113</v>
      </c>
      <c r="B80" s="41"/>
      <c r="C80" s="56"/>
      <c r="D80" s="57" t="s">
        <v>37</v>
      </c>
      <c r="E80" s="68">
        <v>4.5999999999999999E-2</v>
      </c>
      <c r="F80" s="59"/>
      <c r="G80" s="60"/>
      <c r="H80" s="61"/>
      <c r="I80" s="60"/>
      <c r="J80" s="62"/>
      <c r="K80" s="63"/>
      <c r="L80" s="64"/>
      <c r="M80" s="63"/>
      <c r="N80" s="54">
        <f>$N77*$E80</f>
        <v>276</v>
      </c>
      <c r="O80" s="55">
        <f>$O77*$E80</f>
        <v>0</v>
      </c>
      <c r="P80" s="70"/>
      <c r="Q80" s="54">
        <f>$N80*(1+$Q$11)</f>
        <v>284.28000000000003</v>
      </c>
      <c r="R80" s="55">
        <f>O80*(1+$Q$11)</f>
        <v>0</v>
      </c>
      <c r="S80" s="70"/>
      <c r="T80" s="54">
        <f>$N80*(1+$Q$11)</f>
        <v>284.28000000000003</v>
      </c>
      <c r="U80" s="55">
        <f t="shared" ref="U80" si="118">R80*(1+$T$11)</f>
        <v>0</v>
      </c>
      <c r="V80" s="70"/>
      <c r="W80" s="54">
        <f t="shared" ref="W80:X80" si="119">T80*(1+$W$11)</f>
        <v>292.80840000000006</v>
      </c>
      <c r="X80" s="55">
        <f t="shared" si="119"/>
        <v>0</v>
      </c>
      <c r="Y80" s="70"/>
      <c r="Z80" s="54">
        <f t="shared" ref="Z80:AA80" si="120">W80*(1+$Z$11)</f>
        <v>301.5926520000001</v>
      </c>
      <c r="AA80" s="55">
        <f t="shared" si="120"/>
        <v>0</v>
      </c>
      <c r="AB80" s="70"/>
      <c r="AC80" s="66">
        <f>N80+Q80+T80+W80+Z80</f>
        <v>1438.9610520000001</v>
      </c>
      <c r="AD80" s="67">
        <f>O80+R80+U80+X80+AA80</f>
        <v>0</v>
      </c>
      <c r="AE80" s="66">
        <f>AC80+AD80</f>
        <v>1438.9610520000001</v>
      </c>
    </row>
    <row r="81" spans="1:34" ht="15.75" customHeight="1">
      <c r="A81" s="41"/>
      <c r="B81" s="41"/>
      <c r="C81" s="56"/>
      <c r="D81" s="56"/>
      <c r="E81" s="75"/>
      <c r="F81" s="75"/>
      <c r="G81" s="61"/>
      <c r="H81" s="61"/>
      <c r="I81" s="61"/>
      <c r="J81" s="75"/>
      <c r="K81" s="61"/>
      <c r="L81" s="61"/>
      <c r="M81" s="61"/>
      <c r="N81" s="76"/>
      <c r="O81" s="77"/>
      <c r="P81" s="78"/>
      <c r="Q81" s="76"/>
      <c r="R81" s="77"/>
      <c r="S81" s="78"/>
      <c r="T81" s="76"/>
      <c r="U81" s="77"/>
      <c r="V81" s="78"/>
      <c r="W81" s="76"/>
      <c r="X81" s="77"/>
      <c r="Y81" s="78"/>
      <c r="Z81" s="76"/>
      <c r="AA81" s="77"/>
      <c r="AB81" s="78"/>
      <c r="AC81" s="76"/>
      <c r="AD81" s="77"/>
      <c r="AE81" s="76"/>
    </row>
    <row r="82" spans="1:34" ht="15.75" customHeight="1">
      <c r="A82" s="41" t="s">
        <v>47</v>
      </c>
      <c r="B82" s="56"/>
      <c r="C82" s="56"/>
      <c r="D82" s="79"/>
      <c r="E82" s="75"/>
      <c r="F82" s="56"/>
      <c r="G82" s="56"/>
      <c r="H82" s="56"/>
      <c r="I82" s="80"/>
      <c r="J82" s="56"/>
      <c r="K82" s="56"/>
      <c r="L82" s="56"/>
      <c r="M82" s="80"/>
      <c r="N82" s="66">
        <f t="shared" ref="N82:O82" si="121">N19+N21+N24+N26+N29+N31+N34+N36+N39+N41+N44+N47+N50+N53+N56+N59+N62+N65+N68+N71+N74+N77</f>
        <v>161044.88889999999</v>
      </c>
      <c r="O82" s="66">
        <f t="shared" si="121"/>
        <v>11110</v>
      </c>
      <c r="P82" s="66"/>
      <c r="Q82" s="66">
        <f t="shared" ref="Q82:R82" si="122">Q19+Q21+Q24+Q26+Q29+Q31+Q34+Q36+Q39+Q41+Q44+Q47+Q50+Q53+Q56+Q59+Q62+Q65+Q68+Q71+Q74+Q77</f>
        <v>165876.235567</v>
      </c>
      <c r="R82" s="66">
        <f t="shared" si="122"/>
        <v>11443.300000000001</v>
      </c>
      <c r="S82" s="66"/>
      <c r="T82" s="66">
        <f t="shared" ref="T82:U82" si="123">T19+T21+T24+T26+T29+T31+T34+T36+T39+T41+T44+T47+T50+T53+T56+T59+T62+T65+T68+T71+T74+T77</f>
        <v>167386.74773400999</v>
      </c>
      <c r="U82" s="66">
        <f t="shared" si="123"/>
        <v>11786.599000000002</v>
      </c>
      <c r="V82" s="66"/>
      <c r="W82" s="66">
        <f t="shared" ref="W82:X82" si="124">W19+W21+W24+W26+W29+W31+W34+W36+W39+W41+W44+W47+W50+W53+W56+W59+W62+W65+W68+W71+W74+W77</f>
        <v>172408.35016603032</v>
      </c>
      <c r="X82" s="66">
        <f t="shared" si="124"/>
        <v>12140.196970000003</v>
      </c>
      <c r="Y82" s="66"/>
      <c r="Z82" s="66">
        <f t="shared" ref="Z82:AA82" si="125">Z19+Z21+Z24+Z26+Z29+Z31+Z34+Z36+Z39+Z41+Z44+Z47+Z50+Z53+Z56+Z59+Z62+Z65+Z68+Z71+Z74+Z77</f>
        <v>177580.6006710112</v>
      </c>
      <c r="AA82" s="66">
        <f t="shared" si="125"/>
        <v>12504.402879100004</v>
      </c>
      <c r="AB82" s="81"/>
      <c r="AC82" s="66">
        <f>N82+Q82+T82+W82+Z82</f>
        <v>844296.8230380516</v>
      </c>
      <c r="AD82" s="67">
        <f>AA82+X82+U82+R82+O82</f>
        <v>58984.498849100011</v>
      </c>
      <c r="AE82" s="66">
        <f t="shared" ref="AE82:AE83" si="126">AC82+AD82</f>
        <v>903281.32188715157</v>
      </c>
    </row>
    <row r="83" spans="1:34" ht="15.75" customHeight="1">
      <c r="A83" s="41" t="s">
        <v>48</v>
      </c>
      <c r="B83" s="56"/>
      <c r="C83" s="56"/>
      <c r="D83" s="79"/>
      <c r="E83" s="75"/>
      <c r="F83" s="56"/>
      <c r="G83" s="56"/>
      <c r="H83" s="56"/>
      <c r="I83" s="80"/>
      <c r="J83" s="56"/>
      <c r="K83" s="56"/>
      <c r="L83" s="56"/>
      <c r="M83" s="80"/>
      <c r="N83" s="76">
        <f t="shared" ref="N83:O83" si="127">N20+N22+N25+N27+N30+N32+N35+N37+N40+N42+N45+N48+N51+N54+N57+N60+N63+N66+N69+N72+N75+N80</f>
        <v>38785.107223999999</v>
      </c>
      <c r="O83" s="76">
        <f t="shared" si="127"/>
        <v>3499.65</v>
      </c>
      <c r="P83" s="76"/>
      <c r="Q83" s="76">
        <f t="shared" ref="Q83:R83" si="128">Q20+Q22+Q25+Q27+Q30+Q32+Q35+Q37+Q40+Q42+Q45+Q48+Q51+Q54+Q57+Q60+Q63+Q66+Q69+Q72+Q75+Q80</f>
        <v>39948.660440720007</v>
      </c>
      <c r="R83" s="76">
        <f t="shared" si="128"/>
        <v>3604.6395000000002</v>
      </c>
      <c r="S83" s="76"/>
      <c r="T83" s="76">
        <f t="shared" ref="T83:U83" si="129">T20+T22+T25+T27+T30+T32+T35+T37+T40+T42+T45+T48+T51+T54+T57+T60+T63+T66+T69+T72+T75+T80</f>
        <v>40371.260960441607</v>
      </c>
      <c r="U83" s="76">
        <f t="shared" si="129"/>
        <v>3712.7786850000002</v>
      </c>
      <c r="V83" s="76"/>
      <c r="W83" s="76">
        <f t="shared" ref="W83:X83" si="130">W20+W22+W25+W27+W30+W32+W35+W37+W40+W42+W45+W48+W51+W54+W57+W60+W63+W66+W69+W72+W75+W80</f>
        <v>41582.398789254854</v>
      </c>
      <c r="X83" s="76">
        <f t="shared" si="130"/>
        <v>3824.1620455500001</v>
      </c>
      <c r="Y83" s="76"/>
      <c r="Z83" s="76">
        <f t="shared" ref="Z83:AA83" si="131">Z20+Z22+Z25+Z27+Z30+Z32+Z35+Z37+Z40+Z42+Z45+Z48+Z51+Z54+Z57+Z60+Z63+Z66+Z69+Z72+Z75+Z80</f>
        <v>42829.870752932497</v>
      </c>
      <c r="AA83" s="76">
        <f t="shared" si="131"/>
        <v>3938.8869069165003</v>
      </c>
      <c r="AB83" s="78"/>
      <c r="AC83" s="76">
        <f>N83+Q83+T83+W83+Z83</f>
        <v>203517.29816734898</v>
      </c>
      <c r="AD83" s="77">
        <f>AA83+X83+U83+R83+O83</f>
        <v>18580.117137466503</v>
      </c>
      <c r="AE83" s="76">
        <f t="shared" si="126"/>
        <v>222097.41530481548</v>
      </c>
    </row>
    <row r="84" spans="1:34" ht="15.75" customHeight="1">
      <c r="A84" s="41" t="s">
        <v>49</v>
      </c>
      <c r="B84" s="41"/>
      <c r="C84" s="41"/>
      <c r="D84" s="82"/>
      <c r="E84" s="83"/>
      <c r="F84" s="41"/>
      <c r="G84" s="41"/>
      <c r="H84" s="41"/>
      <c r="I84" s="84"/>
      <c r="J84" s="41"/>
      <c r="K84" s="41"/>
      <c r="L84" s="41"/>
      <c r="M84" s="84"/>
      <c r="N84" s="85">
        <f t="shared" ref="N84:O84" si="132">SUM(N82:N83)</f>
        <v>199829.996124</v>
      </c>
      <c r="O84" s="86">
        <f t="shared" si="132"/>
        <v>14609.65</v>
      </c>
      <c r="P84" s="87"/>
      <c r="Q84" s="85">
        <f t="shared" ref="Q84:R84" si="133">SUM(Q82:Q83)</f>
        <v>205824.89600772</v>
      </c>
      <c r="R84" s="86">
        <f t="shared" si="133"/>
        <v>15047.9395</v>
      </c>
      <c r="S84" s="87"/>
      <c r="T84" s="85">
        <f t="shared" ref="T84:U84" si="134">SUM(T82:T83)</f>
        <v>207758.00869445159</v>
      </c>
      <c r="U84" s="86">
        <f t="shared" si="134"/>
        <v>15499.377685000003</v>
      </c>
      <c r="V84" s="87"/>
      <c r="W84" s="85">
        <f t="shared" ref="W84:X84" si="135">SUM(W82:W83)</f>
        <v>213990.74895528518</v>
      </c>
      <c r="X84" s="86">
        <f t="shared" si="135"/>
        <v>15964.359015550002</v>
      </c>
      <c r="Y84" s="87"/>
      <c r="Z84" s="85">
        <f t="shared" ref="Z84:AA84" si="136">SUM(Z82:Z83)</f>
        <v>220410.4714239437</v>
      </c>
      <c r="AA84" s="86">
        <f t="shared" si="136"/>
        <v>16443.289786016503</v>
      </c>
      <c r="AB84" s="87"/>
      <c r="AC84" s="85">
        <f t="shared" ref="AC84:AD84" si="137">SUM(AC82:AC83)</f>
        <v>1047814.1212054006</v>
      </c>
      <c r="AD84" s="86">
        <f t="shared" si="137"/>
        <v>77564.61598656651</v>
      </c>
      <c r="AE84" s="85">
        <f>AE82+AE83</f>
        <v>1125378.737191967</v>
      </c>
      <c r="AF84" s="88"/>
      <c r="AG84" s="5"/>
      <c r="AH84" s="5"/>
    </row>
    <row r="85" spans="1:34" ht="15.75" customHeight="1">
      <c r="A85" s="41"/>
      <c r="B85" s="41"/>
      <c r="C85" s="41"/>
      <c r="D85" s="82"/>
      <c r="E85" s="83"/>
      <c r="F85" s="41"/>
      <c r="G85" s="41"/>
      <c r="H85" s="41"/>
      <c r="I85" s="84"/>
      <c r="J85" s="41"/>
      <c r="K85" s="41"/>
      <c r="L85" s="41"/>
      <c r="M85" s="84"/>
      <c r="N85" s="88"/>
      <c r="O85" s="88"/>
      <c r="P85" s="89"/>
      <c r="Q85" s="88"/>
      <c r="R85" s="88"/>
      <c r="S85" s="89"/>
      <c r="T85" s="88"/>
      <c r="U85" s="88"/>
      <c r="V85" s="89"/>
      <c r="W85" s="88"/>
      <c r="X85" s="88"/>
      <c r="Y85" s="89"/>
      <c r="Z85" s="88"/>
      <c r="AA85" s="88"/>
      <c r="AB85" s="89"/>
      <c r="AC85" s="88"/>
      <c r="AD85" s="88"/>
      <c r="AE85" s="88"/>
      <c r="AF85" s="88"/>
      <c r="AG85" s="5"/>
      <c r="AH85" s="5"/>
    </row>
    <row r="86" spans="1:34" ht="15.75" customHeight="1">
      <c r="A86" s="41"/>
      <c r="B86" s="41"/>
      <c r="C86" s="41"/>
      <c r="D86" s="82"/>
      <c r="E86" s="83"/>
      <c r="F86" s="41"/>
      <c r="G86" s="41"/>
      <c r="H86" s="41"/>
      <c r="I86" s="84"/>
      <c r="J86" s="41"/>
      <c r="K86" s="41"/>
      <c r="L86" s="41"/>
      <c r="M86" s="84"/>
      <c r="N86" s="90"/>
      <c r="O86" s="88"/>
      <c r="P86" s="89"/>
      <c r="Q86" s="90"/>
      <c r="R86" s="88"/>
      <c r="S86" s="89"/>
      <c r="T86" s="90"/>
      <c r="U86" s="88"/>
      <c r="V86" s="89"/>
      <c r="W86" s="90"/>
      <c r="X86" s="88"/>
      <c r="Y86" s="89"/>
      <c r="Z86" s="90"/>
      <c r="AA86" s="88"/>
      <c r="AB86" s="89"/>
      <c r="AC86" s="88"/>
      <c r="AD86" s="88"/>
      <c r="AE86" s="88"/>
      <c r="AF86" s="88"/>
      <c r="AG86" s="5"/>
      <c r="AH86" s="5"/>
    </row>
    <row r="87" spans="1:34" ht="15.75" customHeight="1">
      <c r="A87" s="56"/>
      <c r="B87" s="39"/>
      <c r="C87" s="39"/>
      <c r="D87" s="39"/>
      <c r="E87" s="40"/>
      <c r="F87" s="39"/>
      <c r="G87" s="39"/>
      <c r="H87" s="39"/>
      <c r="I87" s="39"/>
      <c r="J87" s="39"/>
      <c r="K87" s="39"/>
      <c r="L87" s="39"/>
      <c r="M87" s="39"/>
      <c r="P87" s="35"/>
      <c r="S87" s="35"/>
      <c r="V87" s="35"/>
      <c r="Y87" s="35"/>
      <c r="AB87" s="35"/>
    </row>
    <row r="88" spans="1:34" ht="15.75" customHeight="1">
      <c r="A88" s="12" t="s">
        <v>50</v>
      </c>
      <c r="B88" s="91"/>
      <c r="C88" s="91"/>
      <c r="D88" s="91"/>
      <c r="E88" s="92"/>
      <c r="F88" s="91"/>
      <c r="G88" s="91"/>
      <c r="H88" s="91"/>
      <c r="I88" s="91"/>
      <c r="J88" s="91"/>
      <c r="K88" s="91"/>
      <c r="L88" s="91"/>
      <c r="M88" s="91"/>
      <c r="N88" s="93">
        <f t="shared" ref="N88:O88" si="138">SUM(N89:N90)</f>
        <v>15000</v>
      </c>
      <c r="O88" s="94">
        <f t="shared" si="138"/>
        <v>0</v>
      </c>
      <c r="P88" s="95"/>
      <c r="Q88" s="93">
        <f t="shared" ref="Q88:R88" si="139">SUM(Q89:Q90)</f>
        <v>0</v>
      </c>
      <c r="R88" s="94">
        <f t="shared" si="139"/>
        <v>0</v>
      </c>
      <c r="S88" s="95"/>
      <c r="T88" s="93">
        <f t="shared" ref="T88:U88" si="140">SUM(T89:T90)</f>
        <v>0</v>
      </c>
      <c r="U88" s="94">
        <f t="shared" si="140"/>
        <v>0</v>
      </c>
      <c r="V88" s="95"/>
      <c r="W88" s="93">
        <f t="shared" ref="W88:X88" si="141">SUM(W89:W90)</f>
        <v>0</v>
      </c>
      <c r="X88" s="94">
        <f t="shared" si="141"/>
        <v>0</v>
      </c>
      <c r="Y88" s="95"/>
      <c r="Z88" s="93">
        <f t="shared" ref="Z88:AA88" si="142">SUM(Z89:Z90)</f>
        <v>0</v>
      </c>
      <c r="AA88" s="94">
        <f t="shared" si="142"/>
        <v>0</v>
      </c>
      <c r="AB88" s="95"/>
      <c r="AC88" s="93">
        <f t="shared" ref="AC88:AD88" si="143">SUM(AC89:AC90)</f>
        <v>15000</v>
      </c>
      <c r="AD88" s="94">
        <f t="shared" si="143"/>
        <v>0</v>
      </c>
      <c r="AE88" s="93">
        <f t="shared" ref="AE88:AE90" si="144">AD88+AC88</f>
        <v>15000</v>
      </c>
      <c r="AF88" s="5"/>
      <c r="AG88" s="5"/>
      <c r="AH88" s="5"/>
    </row>
    <row r="89" spans="1:34" ht="15.75" customHeight="1">
      <c r="A89" s="56" t="s">
        <v>126</v>
      </c>
      <c r="B89" s="39"/>
      <c r="C89" s="39"/>
      <c r="D89" s="39"/>
      <c r="E89" s="40"/>
      <c r="F89" s="39"/>
      <c r="G89" s="39"/>
      <c r="H89" s="39"/>
      <c r="I89" s="39"/>
      <c r="J89" s="39"/>
      <c r="K89" s="39"/>
      <c r="L89" s="39"/>
      <c r="M89" s="39"/>
      <c r="N89" s="96">
        <v>15000</v>
      </c>
      <c r="O89" s="55"/>
      <c r="P89" s="70"/>
      <c r="Q89" s="96">
        <v>0</v>
      </c>
      <c r="R89" s="55"/>
      <c r="S89" s="70"/>
      <c r="T89" s="96">
        <v>0</v>
      </c>
      <c r="U89" s="55"/>
      <c r="V89" s="70"/>
      <c r="W89" s="96"/>
      <c r="X89" s="55"/>
      <c r="Y89" s="70"/>
      <c r="Z89" s="96">
        <v>0</v>
      </c>
      <c r="AA89" s="55"/>
      <c r="AB89" s="70"/>
      <c r="AC89" s="54">
        <f>N89+Q89+T89+W89+Z89</f>
        <v>15000</v>
      </c>
      <c r="AD89" s="55">
        <f>AA89+X89+U89+R89+O89</f>
        <v>0</v>
      </c>
      <c r="AE89" s="54">
        <f t="shared" si="144"/>
        <v>15000</v>
      </c>
    </row>
    <row r="90" spans="1:34" ht="15.75" customHeight="1">
      <c r="A90" s="56"/>
      <c r="B90" s="39"/>
      <c r="C90" s="39"/>
      <c r="D90" s="39"/>
      <c r="E90" s="40"/>
      <c r="F90" s="39"/>
      <c r="G90" s="39"/>
      <c r="H90" s="39"/>
      <c r="I90" s="39"/>
      <c r="J90" s="39"/>
      <c r="K90" s="39"/>
      <c r="L90" s="39"/>
      <c r="M90" s="39"/>
      <c r="N90" s="96">
        <v>0</v>
      </c>
      <c r="O90" s="55"/>
      <c r="P90" s="70"/>
      <c r="Q90" s="96">
        <v>0</v>
      </c>
      <c r="R90" s="55"/>
      <c r="S90" s="70"/>
      <c r="T90" s="96">
        <v>0</v>
      </c>
      <c r="U90" s="55"/>
      <c r="V90" s="70"/>
      <c r="W90" s="96">
        <v>0</v>
      </c>
      <c r="X90" s="55"/>
      <c r="Y90" s="70"/>
      <c r="Z90" s="96">
        <v>0</v>
      </c>
      <c r="AA90" s="55"/>
      <c r="AB90" s="70"/>
      <c r="AC90" s="54">
        <f>N90+Q90+T90+W90+Z90</f>
        <v>0</v>
      </c>
      <c r="AD90" s="55">
        <f>AA90+X90+U90+R90+O90</f>
        <v>0</v>
      </c>
      <c r="AE90" s="54">
        <f t="shared" si="144"/>
        <v>0</v>
      </c>
    </row>
    <row r="91" spans="1:34" ht="15.75" customHeight="1">
      <c r="A91" s="56"/>
      <c r="B91" s="56"/>
      <c r="C91" s="56"/>
      <c r="D91" s="56"/>
      <c r="E91" s="75"/>
      <c r="F91" s="56"/>
      <c r="G91" s="56"/>
      <c r="H91" s="56"/>
      <c r="I91" s="56"/>
      <c r="J91" s="56"/>
      <c r="K91" s="56"/>
      <c r="L91" s="56"/>
      <c r="M91" s="56"/>
      <c r="N91" s="54"/>
      <c r="O91" s="55"/>
      <c r="P91" s="70"/>
      <c r="Q91" s="54"/>
      <c r="R91" s="55"/>
      <c r="S91" s="70"/>
      <c r="T91" s="54"/>
      <c r="U91" s="55"/>
      <c r="V91" s="70"/>
      <c r="W91" s="54"/>
      <c r="X91" s="55"/>
      <c r="Y91" s="70"/>
      <c r="Z91" s="54"/>
      <c r="AA91" s="55"/>
      <c r="AB91" s="70"/>
      <c r="AC91" s="54"/>
      <c r="AD91" s="55"/>
      <c r="AE91" s="54"/>
    </row>
    <row r="92" spans="1:34" ht="15.75" customHeight="1">
      <c r="A92" s="12" t="s">
        <v>51</v>
      </c>
      <c r="B92" s="97" t="s">
        <v>52</v>
      </c>
      <c r="C92" s="26" t="s">
        <v>53</v>
      </c>
      <c r="D92" s="26" t="s">
        <v>54</v>
      </c>
      <c r="E92" s="98" t="s">
        <v>55</v>
      </c>
      <c r="F92" s="99" t="s">
        <v>56</v>
      </c>
      <c r="G92" s="41"/>
      <c r="H92" s="41"/>
      <c r="I92" s="41"/>
      <c r="J92" s="41"/>
      <c r="K92" s="41"/>
      <c r="L92" s="41"/>
      <c r="M92" s="41"/>
      <c r="N92" s="93">
        <f t="shared" ref="N92:O92" si="145">SUM(N93:N94)</f>
        <v>3500</v>
      </c>
      <c r="O92" s="94">
        <f t="shared" si="145"/>
        <v>0</v>
      </c>
      <c r="P92" s="95"/>
      <c r="Q92" s="93">
        <f t="shared" ref="Q92:R92" si="146">SUM(Q93:Q94)</f>
        <v>3500</v>
      </c>
      <c r="R92" s="94">
        <f t="shared" si="146"/>
        <v>0</v>
      </c>
      <c r="S92" s="95"/>
      <c r="T92" s="93">
        <f t="shared" ref="T92:U92" si="147">SUM(T93:T94)</f>
        <v>3500</v>
      </c>
      <c r="U92" s="94">
        <f t="shared" si="147"/>
        <v>0</v>
      </c>
      <c r="V92" s="95"/>
      <c r="W92" s="93">
        <f t="shared" ref="W92:X92" si="148">SUM(W93:W94)</f>
        <v>3500</v>
      </c>
      <c r="X92" s="94">
        <f t="shared" si="148"/>
        <v>0</v>
      </c>
      <c r="Y92" s="95"/>
      <c r="Z92" s="93">
        <f t="shared" ref="Z92:AA92" si="149">SUM(Z93:Z94)</f>
        <v>3500</v>
      </c>
      <c r="AA92" s="94">
        <f t="shared" si="149"/>
        <v>0</v>
      </c>
      <c r="AB92" s="95"/>
      <c r="AC92" s="93">
        <f t="shared" ref="AC92:AD92" si="150">SUM(AC93:AC94)</f>
        <v>17500</v>
      </c>
      <c r="AD92" s="94">
        <f t="shared" si="150"/>
        <v>0</v>
      </c>
      <c r="AE92" s="93">
        <f t="shared" ref="AE92:AE94" si="151">AD92+AC92</f>
        <v>17500</v>
      </c>
      <c r="AF92" s="5"/>
      <c r="AG92" s="5"/>
      <c r="AH92" s="5"/>
    </row>
    <row r="93" spans="1:34" ht="15.75" customHeight="1">
      <c r="A93" s="56" t="s">
        <v>127</v>
      </c>
      <c r="B93" s="100"/>
      <c r="C93" s="100"/>
      <c r="D93" s="100"/>
      <c r="E93" s="100"/>
      <c r="F93" s="56"/>
      <c r="G93" s="56"/>
      <c r="H93" s="56"/>
      <c r="I93" s="56"/>
      <c r="J93" s="56"/>
      <c r="K93" s="56"/>
      <c r="L93" s="56"/>
      <c r="M93" s="56"/>
      <c r="N93" s="96">
        <v>3500</v>
      </c>
      <c r="O93" s="55">
        <v>0</v>
      </c>
      <c r="P93" s="70"/>
      <c r="Q93" s="96">
        <v>3500</v>
      </c>
      <c r="R93" s="55">
        <v>0</v>
      </c>
      <c r="S93" s="70"/>
      <c r="T93" s="96">
        <v>3500</v>
      </c>
      <c r="U93" s="55">
        <v>0</v>
      </c>
      <c r="V93" s="70"/>
      <c r="W93" s="96">
        <v>3500</v>
      </c>
      <c r="X93" s="55">
        <v>0</v>
      </c>
      <c r="Y93" s="70"/>
      <c r="Z93" s="96">
        <v>3500</v>
      </c>
      <c r="AA93" s="55">
        <v>0</v>
      </c>
      <c r="AB93" s="70"/>
      <c r="AC93" s="54">
        <f>N93+Q93+T93+W93+Z93</f>
        <v>17500</v>
      </c>
      <c r="AD93" s="55">
        <f>AA93+X93+U93+R93+O93</f>
        <v>0</v>
      </c>
      <c r="AE93" s="54">
        <f t="shared" si="151"/>
        <v>17500</v>
      </c>
    </row>
    <row r="94" spans="1:34" ht="15.75" customHeight="1">
      <c r="A94" s="56"/>
      <c r="B94" s="100"/>
      <c r="C94" s="100"/>
      <c r="D94" s="100"/>
      <c r="E94" s="100"/>
      <c r="F94" s="56"/>
      <c r="G94" s="56"/>
      <c r="H94" s="56"/>
      <c r="I94" s="56"/>
      <c r="J94" s="56"/>
      <c r="K94" s="56"/>
      <c r="L94" s="56"/>
      <c r="M94" s="56"/>
      <c r="N94" s="96">
        <v>0</v>
      </c>
      <c r="O94" s="55">
        <v>0</v>
      </c>
      <c r="P94" s="70"/>
      <c r="Q94" s="96">
        <v>0</v>
      </c>
      <c r="R94" s="55">
        <v>0</v>
      </c>
      <c r="S94" s="70"/>
      <c r="T94" s="96">
        <v>0</v>
      </c>
      <c r="U94" s="55">
        <v>0</v>
      </c>
      <c r="V94" s="70"/>
      <c r="W94" s="96">
        <v>0</v>
      </c>
      <c r="X94" s="55">
        <v>0</v>
      </c>
      <c r="Y94" s="70"/>
      <c r="Z94" s="96">
        <v>0</v>
      </c>
      <c r="AA94" s="55">
        <v>0</v>
      </c>
      <c r="AB94" s="70"/>
      <c r="AC94" s="54">
        <f>N94+Q94+T94+W94+Z94</f>
        <v>0</v>
      </c>
      <c r="AD94" s="55">
        <f>AA94+X94+U94+R94+O94</f>
        <v>0</v>
      </c>
      <c r="AE94" s="54">
        <f t="shared" si="151"/>
        <v>0</v>
      </c>
    </row>
    <row r="95" spans="1:34" ht="15.75" hidden="1" customHeight="1">
      <c r="A95" s="56"/>
      <c r="B95" s="56"/>
      <c r="C95" s="56"/>
      <c r="D95" s="56"/>
      <c r="E95" s="75"/>
      <c r="F95" s="56"/>
      <c r="G95" s="56"/>
      <c r="H95" s="56"/>
      <c r="I95" s="56"/>
      <c r="J95" s="56"/>
      <c r="K95" s="56"/>
      <c r="L95" s="56"/>
      <c r="M95" s="56"/>
      <c r="N95" s="54"/>
      <c r="O95" s="55"/>
      <c r="P95" s="70"/>
      <c r="Q95" s="54"/>
      <c r="R95" s="55"/>
      <c r="S95" s="70"/>
      <c r="T95" s="54"/>
      <c r="U95" s="55"/>
      <c r="V95" s="70"/>
      <c r="W95" s="54"/>
      <c r="X95" s="55"/>
      <c r="Y95" s="70"/>
      <c r="Z95" s="54"/>
      <c r="AA95" s="55"/>
      <c r="AB95" s="70"/>
      <c r="AC95" s="54"/>
      <c r="AD95" s="55"/>
      <c r="AE95" s="54"/>
    </row>
    <row r="96" spans="1:34" ht="15.75" hidden="1" customHeight="1">
      <c r="A96" s="12" t="s">
        <v>57</v>
      </c>
      <c r="B96" s="91"/>
      <c r="C96" s="91"/>
      <c r="D96" s="91"/>
      <c r="E96" s="92"/>
      <c r="F96" s="91"/>
      <c r="G96" s="91"/>
      <c r="H96" s="91"/>
      <c r="I96" s="91"/>
      <c r="J96" s="91"/>
      <c r="K96" s="91"/>
      <c r="L96" s="91"/>
      <c r="M96" s="91"/>
      <c r="N96" s="93">
        <f t="shared" ref="N96:O96" si="152">SUM(N97:N100)</f>
        <v>0</v>
      </c>
      <c r="O96" s="94">
        <f t="shared" si="152"/>
        <v>0</v>
      </c>
      <c r="P96" s="95"/>
      <c r="Q96" s="93">
        <f t="shared" ref="Q96:R96" si="153">SUM(Q97:Q100)</f>
        <v>0</v>
      </c>
      <c r="R96" s="94">
        <f t="shared" si="153"/>
        <v>0</v>
      </c>
      <c r="S96" s="95"/>
      <c r="T96" s="93">
        <f t="shared" ref="T96:U96" si="154">SUM(T97:T100)</f>
        <v>0</v>
      </c>
      <c r="U96" s="94">
        <f t="shared" si="154"/>
        <v>0</v>
      </c>
      <c r="V96" s="95"/>
      <c r="W96" s="93">
        <f t="shared" ref="W96:X96" si="155">SUM(W97:W100)</f>
        <v>0</v>
      </c>
      <c r="X96" s="94">
        <f t="shared" si="155"/>
        <v>0</v>
      </c>
      <c r="Y96" s="95"/>
      <c r="Z96" s="93">
        <f t="shared" ref="Z96:AA96" si="156">SUM(Z97:Z100)</f>
        <v>0</v>
      </c>
      <c r="AA96" s="94">
        <f t="shared" si="156"/>
        <v>0</v>
      </c>
      <c r="AB96" s="95"/>
      <c r="AC96" s="93">
        <f t="shared" ref="AC96:AD96" si="157">SUM(AC97:AC100)</f>
        <v>0</v>
      </c>
      <c r="AD96" s="94">
        <f t="shared" si="157"/>
        <v>0</v>
      </c>
      <c r="AE96" s="93">
        <f t="shared" ref="AE96:AE100" si="158">AD96+AC96</f>
        <v>0</v>
      </c>
      <c r="AF96" s="5"/>
      <c r="AG96" s="5"/>
      <c r="AH96" s="5"/>
    </row>
    <row r="97" spans="1:34" ht="15.75" hidden="1" customHeight="1">
      <c r="A97" s="56" t="s">
        <v>58</v>
      </c>
      <c r="B97" s="39"/>
      <c r="C97" s="39"/>
      <c r="D97" s="39"/>
      <c r="E97" s="40"/>
      <c r="F97" s="39"/>
      <c r="G97" s="39"/>
      <c r="H97" s="39"/>
      <c r="I97" s="39"/>
      <c r="J97" s="39"/>
      <c r="K97" s="39"/>
      <c r="L97" s="39"/>
      <c r="M97" s="39"/>
      <c r="N97" s="96"/>
      <c r="O97" s="55">
        <v>0</v>
      </c>
      <c r="P97" s="70"/>
      <c r="Q97" s="96"/>
      <c r="R97" s="55">
        <v>0</v>
      </c>
      <c r="S97" s="70"/>
      <c r="T97" s="96"/>
      <c r="U97" s="55">
        <v>0</v>
      </c>
      <c r="V97" s="70"/>
      <c r="W97" s="96"/>
      <c r="X97" s="55">
        <v>0</v>
      </c>
      <c r="Y97" s="70"/>
      <c r="Z97" s="96">
        <v>0</v>
      </c>
      <c r="AA97" s="55">
        <v>0</v>
      </c>
      <c r="AB97" s="70"/>
      <c r="AC97" s="54">
        <f>N97+Q97+T97+W97+Z97</f>
        <v>0</v>
      </c>
      <c r="AD97" s="55">
        <f>AA97+X97+U97+R97+O97</f>
        <v>0</v>
      </c>
      <c r="AE97" s="54">
        <f t="shared" si="158"/>
        <v>0</v>
      </c>
    </row>
    <row r="98" spans="1:34" ht="15.75" hidden="1" customHeight="1">
      <c r="A98" s="56" t="s">
        <v>59</v>
      </c>
      <c r="B98" s="39"/>
      <c r="C98" s="39"/>
      <c r="D98" s="39"/>
      <c r="E98" s="40"/>
      <c r="F98" s="39"/>
      <c r="G98" s="39"/>
      <c r="H98" s="39"/>
      <c r="I98" s="39"/>
      <c r="J98" s="39"/>
      <c r="K98" s="39"/>
      <c r="L98" s="39"/>
      <c r="M98" s="39"/>
      <c r="N98" s="96">
        <v>0</v>
      </c>
      <c r="O98" s="55">
        <v>0</v>
      </c>
      <c r="P98" s="70"/>
      <c r="Q98" s="96"/>
      <c r="R98" s="55">
        <v>0</v>
      </c>
      <c r="S98" s="70"/>
      <c r="T98" s="96">
        <v>0</v>
      </c>
      <c r="U98" s="55"/>
      <c r="V98" s="70"/>
      <c r="W98" s="96">
        <v>0</v>
      </c>
      <c r="X98" s="55">
        <v>0</v>
      </c>
      <c r="Y98" s="70"/>
      <c r="Z98" s="96">
        <v>0</v>
      </c>
      <c r="AA98" s="55">
        <v>0</v>
      </c>
      <c r="AB98" s="70"/>
      <c r="AC98" s="54">
        <f>N98+Q98+T98+W98+Z98</f>
        <v>0</v>
      </c>
      <c r="AD98" s="55">
        <f>AA98+X98+U98+R98+O98</f>
        <v>0</v>
      </c>
      <c r="AE98" s="54">
        <f t="shared" si="158"/>
        <v>0</v>
      </c>
    </row>
    <row r="99" spans="1:34" ht="15.75" hidden="1" customHeight="1">
      <c r="A99" s="56" t="s">
        <v>60</v>
      </c>
      <c r="B99" s="39"/>
      <c r="C99" s="39"/>
      <c r="D99" s="39"/>
      <c r="E99" s="40"/>
      <c r="F99" s="39"/>
      <c r="G99" s="39"/>
      <c r="H99" s="39"/>
      <c r="I99" s="39"/>
      <c r="J99" s="39"/>
      <c r="K99" s="39"/>
      <c r="L99" s="39"/>
      <c r="M99" s="39"/>
      <c r="N99" s="96">
        <v>0</v>
      </c>
      <c r="O99" s="55">
        <v>0</v>
      </c>
      <c r="P99" s="70"/>
      <c r="Q99" s="96">
        <v>0</v>
      </c>
      <c r="R99" s="55">
        <v>0</v>
      </c>
      <c r="S99" s="70"/>
      <c r="T99" s="96">
        <v>0</v>
      </c>
      <c r="U99" s="55">
        <v>0</v>
      </c>
      <c r="V99" s="70"/>
      <c r="W99" s="96">
        <v>0</v>
      </c>
      <c r="X99" s="55">
        <v>0</v>
      </c>
      <c r="Y99" s="70"/>
      <c r="Z99" s="96">
        <v>0</v>
      </c>
      <c r="AA99" s="55">
        <v>0</v>
      </c>
      <c r="AB99" s="70"/>
      <c r="AC99" s="54">
        <f>N99+Q99+T99+W99+Z99</f>
        <v>0</v>
      </c>
      <c r="AD99" s="55">
        <f>AA99+X99+U99+R99+O99</f>
        <v>0</v>
      </c>
      <c r="AE99" s="54">
        <f t="shared" si="158"/>
        <v>0</v>
      </c>
    </row>
    <row r="100" spans="1:34" ht="15.75" hidden="1" customHeight="1">
      <c r="A100" s="56" t="s">
        <v>61</v>
      </c>
      <c r="B100" s="39"/>
      <c r="C100" s="39"/>
      <c r="D100" s="39"/>
      <c r="E100" s="40"/>
      <c r="F100" s="39"/>
      <c r="G100" s="39"/>
      <c r="H100" s="39"/>
      <c r="I100" s="39"/>
      <c r="J100" s="39"/>
      <c r="K100" s="39"/>
      <c r="L100" s="39"/>
      <c r="M100" s="39"/>
      <c r="N100" s="96">
        <v>0</v>
      </c>
      <c r="O100" s="55">
        <v>0</v>
      </c>
      <c r="P100" s="70"/>
      <c r="Q100" s="96">
        <v>0</v>
      </c>
      <c r="R100" s="55">
        <v>0</v>
      </c>
      <c r="S100" s="70"/>
      <c r="T100" s="96">
        <v>0</v>
      </c>
      <c r="U100" s="55">
        <v>0</v>
      </c>
      <c r="V100" s="70"/>
      <c r="W100" s="96">
        <v>0</v>
      </c>
      <c r="X100" s="55">
        <v>0</v>
      </c>
      <c r="Y100" s="70"/>
      <c r="Z100" s="96">
        <v>0</v>
      </c>
      <c r="AA100" s="55">
        <v>0</v>
      </c>
      <c r="AB100" s="70"/>
      <c r="AC100" s="54">
        <f>N100+Q100+T100+W100+Z100</f>
        <v>0</v>
      </c>
      <c r="AD100" s="55">
        <f>AA100+X100+U100+R100+O100</f>
        <v>0</v>
      </c>
      <c r="AE100" s="54">
        <f t="shared" si="158"/>
        <v>0</v>
      </c>
    </row>
    <row r="101" spans="1:34" ht="15.75" customHeight="1">
      <c r="A101" s="41"/>
      <c r="B101" s="41"/>
      <c r="C101" s="39"/>
      <c r="D101" s="39"/>
      <c r="E101" s="40"/>
      <c r="F101" s="39"/>
      <c r="G101" s="39"/>
      <c r="H101" s="39"/>
      <c r="I101" s="39"/>
      <c r="J101" s="39"/>
      <c r="K101" s="39"/>
      <c r="L101" s="39"/>
      <c r="M101" s="39"/>
      <c r="N101" s="54"/>
      <c r="O101" s="55"/>
      <c r="P101" s="70"/>
      <c r="Q101" s="54"/>
      <c r="R101" s="55"/>
      <c r="S101" s="70"/>
      <c r="T101" s="54"/>
      <c r="U101" s="55"/>
      <c r="V101" s="70"/>
      <c r="W101" s="54"/>
      <c r="X101" s="55"/>
      <c r="Y101" s="70"/>
      <c r="Z101" s="54"/>
      <c r="AA101" s="55"/>
      <c r="AB101" s="70"/>
      <c r="AC101" s="54"/>
      <c r="AD101" s="55"/>
      <c r="AE101" s="54"/>
    </row>
    <row r="102" spans="1:34" ht="15.75" customHeight="1">
      <c r="A102" s="12" t="s">
        <v>62</v>
      </c>
      <c r="B102" s="41"/>
      <c r="C102" s="41"/>
      <c r="D102" s="41"/>
      <c r="E102" s="83"/>
      <c r="F102" s="41"/>
      <c r="G102" s="41"/>
      <c r="H102" s="41"/>
      <c r="I102" s="41"/>
      <c r="J102" s="41"/>
      <c r="K102" s="41"/>
      <c r="L102" s="41"/>
      <c r="M102" s="41"/>
      <c r="N102" s="93">
        <f t="shared" ref="N102:O102" si="159">SUM(N103:N110)</f>
        <v>24000</v>
      </c>
      <c r="O102" s="94">
        <f t="shared" si="159"/>
        <v>0</v>
      </c>
      <c r="P102" s="95"/>
      <c r="Q102" s="93">
        <f t="shared" ref="Q102:R102" si="160">SUM(Q103:Q110)</f>
        <v>14000</v>
      </c>
      <c r="R102" s="94">
        <f t="shared" si="160"/>
        <v>0</v>
      </c>
      <c r="S102" s="95"/>
      <c r="T102" s="93">
        <f t="shared" ref="T102:U102" si="161">SUM(T103:T110)</f>
        <v>14000</v>
      </c>
      <c r="U102" s="94">
        <f t="shared" si="161"/>
        <v>0</v>
      </c>
      <c r="V102" s="95"/>
      <c r="W102" s="93">
        <f t="shared" ref="W102:X102" si="162">SUM(W103:W110)</f>
        <v>14000</v>
      </c>
      <c r="X102" s="94">
        <f t="shared" si="162"/>
        <v>0</v>
      </c>
      <c r="Y102" s="95"/>
      <c r="Z102" s="93">
        <f t="shared" ref="Z102:AA102" si="163">SUM(Z103:Z110)</f>
        <v>8000</v>
      </c>
      <c r="AA102" s="94">
        <f t="shared" si="163"/>
        <v>0</v>
      </c>
      <c r="AB102" s="95"/>
      <c r="AC102" s="93">
        <f t="shared" ref="AC102:AD102" si="164">SUM(AC103:AC110)</f>
        <v>74000</v>
      </c>
      <c r="AD102" s="94">
        <f t="shared" si="164"/>
        <v>0</v>
      </c>
      <c r="AE102" s="93">
        <f t="shared" ref="AE102:AE110" si="165">AD102+AC102</f>
        <v>74000</v>
      </c>
      <c r="AF102" s="5"/>
      <c r="AG102" s="5"/>
      <c r="AH102" s="5"/>
    </row>
    <row r="103" spans="1:34" ht="15.75" customHeight="1">
      <c r="A103" s="56" t="s">
        <v>128</v>
      </c>
      <c r="B103" s="41"/>
      <c r="C103" s="41"/>
      <c r="D103" s="91"/>
      <c r="E103" s="83"/>
      <c r="F103" s="41"/>
      <c r="G103" s="41"/>
      <c r="H103" s="41"/>
      <c r="I103" s="41"/>
      <c r="J103" s="41"/>
      <c r="K103" s="41"/>
      <c r="L103" s="41"/>
      <c r="M103" s="41"/>
      <c r="N103" s="96">
        <v>10000</v>
      </c>
      <c r="O103" s="55">
        <v>0</v>
      </c>
      <c r="P103" s="95"/>
      <c r="Q103" s="96"/>
      <c r="R103" s="55">
        <v>0</v>
      </c>
      <c r="S103" s="95"/>
      <c r="T103" s="96"/>
      <c r="U103" s="55">
        <v>0</v>
      </c>
      <c r="V103" s="95"/>
      <c r="W103" s="96">
        <v>0</v>
      </c>
      <c r="X103" s="55">
        <v>0</v>
      </c>
      <c r="Y103" s="95"/>
      <c r="Z103" s="96">
        <v>0</v>
      </c>
      <c r="AA103" s="55">
        <v>0</v>
      </c>
      <c r="AB103" s="95"/>
      <c r="AC103" s="54">
        <f t="shared" ref="AC103:AC110" si="166">N103+Q103+T103+W103+Z103</f>
        <v>10000</v>
      </c>
      <c r="AD103" s="55">
        <f t="shared" ref="AD103:AD110" si="167">AA103+X103+U103+R103+O103</f>
        <v>0</v>
      </c>
      <c r="AE103" s="54">
        <f t="shared" si="165"/>
        <v>10000</v>
      </c>
      <c r="AF103" s="5"/>
      <c r="AG103" s="5"/>
      <c r="AH103" s="5"/>
    </row>
    <row r="104" spans="1:34" ht="15.75" customHeight="1">
      <c r="A104" s="8" t="s">
        <v>129</v>
      </c>
      <c r="B104" s="8"/>
      <c r="C104" s="8"/>
      <c r="D104" s="39"/>
      <c r="E104" s="40"/>
      <c r="F104" s="39"/>
      <c r="G104" s="39"/>
      <c r="H104" s="39"/>
      <c r="I104" s="39"/>
      <c r="J104" s="39"/>
      <c r="K104" s="39"/>
      <c r="L104" s="39"/>
      <c r="M104" s="39"/>
      <c r="N104" s="96">
        <v>2000</v>
      </c>
      <c r="O104" s="55">
        <v>0</v>
      </c>
      <c r="P104" s="70"/>
      <c r="Q104" s="96">
        <v>2000</v>
      </c>
      <c r="R104" s="55">
        <v>0</v>
      </c>
      <c r="S104" s="70"/>
      <c r="T104" s="96">
        <v>2000</v>
      </c>
      <c r="U104" s="55">
        <v>0</v>
      </c>
      <c r="V104" s="70"/>
      <c r="W104" s="96">
        <v>2000</v>
      </c>
      <c r="X104" s="55">
        <v>0</v>
      </c>
      <c r="Y104" s="70"/>
      <c r="Z104" s="96">
        <v>2000</v>
      </c>
      <c r="AA104" s="55">
        <v>0</v>
      </c>
      <c r="AB104" s="70"/>
      <c r="AC104" s="54">
        <f>N104+Q104+T104+W104+Z104</f>
        <v>10000</v>
      </c>
      <c r="AD104" s="55">
        <f t="shared" si="167"/>
        <v>0</v>
      </c>
      <c r="AE104" s="54">
        <f t="shared" si="165"/>
        <v>10000</v>
      </c>
    </row>
    <row r="105" spans="1:34" ht="15.75" customHeight="1">
      <c r="A105" s="8" t="s">
        <v>130</v>
      </c>
      <c r="B105" s="8"/>
      <c r="C105" s="8"/>
      <c r="D105" s="39"/>
      <c r="E105" s="40"/>
      <c r="F105" s="39"/>
      <c r="G105" s="39"/>
      <c r="H105" s="39"/>
      <c r="I105" s="39"/>
      <c r="J105" s="39"/>
      <c r="K105" s="39"/>
      <c r="L105" s="39"/>
      <c r="M105" s="39"/>
      <c r="N105" s="96">
        <v>12000</v>
      </c>
      <c r="O105" s="55">
        <v>0</v>
      </c>
      <c r="P105" s="70"/>
      <c r="Q105" s="96">
        <v>12000</v>
      </c>
      <c r="R105" s="55">
        <v>0</v>
      </c>
      <c r="S105" s="70"/>
      <c r="T105" s="96">
        <v>12000</v>
      </c>
      <c r="U105" s="55">
        <v>0</v>
      </c>
      <c r="V105" s="70"/>
      <c r="W105" s="96">
        <v>12000</v>
      </c>
      <c r="X105" s="55">
        <v>0</v>
      </c>
      <c r="Y105" s="70"/>
      <c r="Z105" s="96">
        <v>6000</v>
      </c>
      <c r="AA105" s="55">
        <v>0</v>
      </c>
      <c r="AB105" s="70"/>
      <c r="AC105" s="54">
        <f>N105+Q105+T105+W105+Z105</f>
        <v>54000</v>
      </c>
      <c r="AD105" s="55">
        <f t="shared" si="167"/>
        <v>0</v>
      </c>
      <c r="AE105" s="54">
        <f t="shared" si="165"/>
        <v>54000</v>
      </c>
    </row>
    <row r="106" spans="1:34" ht="15.75" hidden="1" customHeight="1">
      <c r="A106" s="8"/>
      <c r="B106" s="8"/>
      <c r="C106" s="8"/>
      <c r="D106" s="39"/>
      <c r="E106" s="40"/>
      <c r="F106" s="39"/>
      <c r="G106" s="39"/>
      <c r="H106" s="39"/>
      <c r="I106" s="39"/>
      <c r="J106" s="39"/>
      <c r="K106" s="39"/>
      <c r="L106" s="39"/>
      <c r="M106" s="39"/>
      <c r="N106" s="96">
        <v>0</v>
      </c>
      <c r="O106" s="55">
        <v>0</v>
      </c>
      <c r="P106" s="70"/>
      <c r="Q106" s="96">
        <v>0</v>
      </c>
      <c r="R106" s="55">
        <v>0</v>
      </c>
      <c r="S106" s="70"/>
      <c r="T106" s="96">
        <v>0</v>
      </c>
      <c r="U106" s="55">
        <v>0</v>
      </c>
      <c r="V106" s="70"/>
      <c r="W106" s="96">
        <v>0</v>
      </c>
      <c r="X106" s="55">
        <v>0</v>
      </c>
      <c r="Y106" s="70"/>
      <c r="Z106" s="96">
        <v>0</v>
      </c>
      <c r="AA106" s="55">
        <v>0</v>
      </c>
      <c r="AB106" s="70"/>
      <c r="AC106" s="54">
        <f t="shared" si="166"/>
        <v>0</v>
      </c>
      <c r="AD106" s="55">
        <f t="shared" si="167"/>
        <v>0</v>
      </c>
      <c r="AE106" s="54">
        <f t="shared" si="165"/>
        <v>0</v>
      </c>
    </row>
    <row r="107" spans="1:34" ht="15.75" hidden="1" customHeight="1">
      <c r="A107" s="8"/>
      <c r="B107" s="8"/>
      <c r="C107" s="8"/>
      <c r="D107" s="8"/>
      <c r="E107" s="8"/>
      <c r="F107" s="8"/>
      <c r="G107" s="8"/>
      <c r="H107" s="8"/>
      <c r="I107" s="8"/>
      <c r="J107" s="101"/>
      <c r="K107" s="101"/>
      <c r="L107" s="101"/>
      <c r="M107" s="101"/>
      <c r="N107" s="102">
        <v>0</v>
      </c>
      <c r="O107" s="103">
        <v>0</v>
      </c>
      <c r="P107" s="104"/>
      <c r="Q107" s="102">
        <v>0</v>
      </c>
      <c r="R107" s="103">
        <v>0</v>
      </c>
      <c r="S107" s="104"/>
      <c r="T107" s="102">
        <v>0</v>
      </c>
      <c r="U107" s="103">
        <v>0</v>
      </c>
      <c r="V107" s="104"/>
      <c r="W107" s="102">
        <v>0</v>
      </c>
      <c r="X107" s="103">
        <v>0</v>
      </c>
      <c r="Y107" s="104"/>
      <c r="Z107" s="102">
        <v>0</v>
      </c>
      <c r="AA107" s="103">
        <v>0</v>
      </c>
      <c r="AB107" s="104"/>
      <c r="AC107" s="54">
        <f t="shared" si="166"/>
        <v>0</v>
      </c>
      <c r="AD107" s="55">
        <f t="shared" si="167"/>
        <v>0</v>
      </c>
      <c r="AE107" s="54">
        <f t="shared" si="165"/>
        <v>0</v>
      </c>
      <c r="AF107" s="8"/>
      <c r="AG107" s="8"/>
      <c r="AH107" s="8"/>
    </row>
    <row r="108" spans="1:34" ht="15.75" hidden="1" customHeight="1">
      <c r="A108" s="8"/>
      <c r="B108" s="8"/>
      <c r="C108" s="8"/>
      <c r="D108" s="8"/>
      <c r="E108" s="8"/>
      <c r="F108" s="8"/>
      <c r="G108" s="8"/>
      <c r="H108" s="8"/>
      <c r="I108" s="8"/>
      <c r="J108" s="101"/>
      <c r="K108" s="101"/>
      <c r="L108" s="101"/>
      <c r="M108" s="101"/>
      <c r="N108" s="102">
        <v>0</v>
      </c>
      <c r="O108" s="103">
        <v>0</v>
      </c>
      <c r="P108" s="104"/>
      <c r="Q108" s="102">
        <v>0</v>
      </c>
      <c r="R108" s="103">
        <v>0</v>
      </c>
      <c r="S108" s="104"/>
      <c r="T108" s="102">
        <v>0</v>
      </c>
      <c r="U108" s="103">
        <v>0</v>
      </c>
      <c r="V108" s="104"/>
      <c r="W108" s="102">
        <v>0</v>
      </c>
      <c r="X108" s="103">
        <v>0</v>
      </c>
      <c r="Y108" s="104"/>
      <c r="Z108" s="102">
        <v>0</v>
      </c>
      <c r="AA108" s="103">
        <v>0</v>
      </c>
      <c r="AB108" s="104"/>
      <c r="AC108" s="54">
        <f t="shared" si="166"/>
        <v>0</v>
      </c>
      <c r="AD108" s="55">
        <f t="shared" si="167"/>
        <v>0</v>
      </c>
      <c r="AE108" s="54">
        <f t="shared" si="165"/>
        <v>0</v>
      </c>
      <c r="AF108" s="8"/>
      <c r="AG108" s="8"/>
      <c r="AH108" s="8"/>
    </row>
    <row r="109" spans="1:34" ht="15.75" hidden="1" customHeight="1">
      <c r="A109" s="8"/>
      <c r="B109" s="8"/>
      <c r="C109" s="8"/>
      <c r="D109" s="8"/>
      <c r="E109" s="8"/>
      <c r="F109" s="8"/>
      <c r="G109" s="8"/>
      <c r="H109" s="8"/>
      <c r="I109" s="8"/>
      <c r="J109" s="101"/>
      <c r="K109" s="101"/>
      <c r="L109" s="101"/>
      <c r="M109" s="101"/>
      <c r="N109" s="102">
        <v>0</v>
      </c>
      <c r="O109" s="103">
        <v>0</v>
      </c>
      <c r="P109" s="104"/>
      <c r="Q109" s="102">
        <v>0</v>
      </c>
      <c r="R109" s="103">
        <v>0</v>
      </c>
      <c r="S109" s="104"/>
      <c r="T109" s="102">
        <v>0</v>
      </c>
      <c r="U109" s="103">
        <v>0</v>
      </c>
      <c r="V109" s="104"/>
      <c r="W109" s="102">
        <v>0</v>
      </c>
      <c r="X109" s="103">
        <v>0</v>
      </c>
      <c r="Y109" s="104"/>
      <c r="Z109" s="102">
        <v>0</v>
      </c>
      <c r="AA109" s="103">
        <v>0</v>
      </c>
      <c r="AB109" s="104"/>
      <c r="AC109" s="54">
        <f t="shared" si="166"/>
        <v>0</v>
      </c>
      <c r="AD109" s="55">
        <f t="shared" si="167"/>
        <v>0</v>
      </c>
      <c r="AE109" s="54">
        <f t="shared" si="165"/>
        <v>0</v>
      </c>
      <c r="AF109" s="8"/>
      <c r="AG109" s="8"/>
      <c r="AH109" s="8"/>
    </row>
    <row r="110" spans="1:34" ht="15.75" hidden="1" customHeight="1">
      <c r="A110" s="8"/>
      <c r="B110" s="8"/>
      <c r="C110" s="8"/>
      <c r="D110" s="39"/>
      <c r="E110" s="40"/>
      <c r="F110" s="39"/>
      <c r="G110" s="39"/>
      <c r="H110" s="39"/>
      <c r="I110" s="39"/>
      <c r="J110" s="39"/>
      <c r="K110" s="39"/>
      <c r="L110" s="39"/>
      <c r="M110" s="39"/>
      <c r="N110" s="96">
        <v>0</v>
      </c>
      <c r="O110" s="55">
        <v>0</v>
      </c>
      <c r="P110" s="70"/>
      <c r="Q110" s="96">
        <v>0</v>
      </c>
      <c r="R110" s="55">
        <v>0</v>
      </c>
      <c r="S110" s="70"/>
      <c r="T110" s="96">
        <v>0</v>
      </c>
      <c r="U110" s="55">
        <v>0</v>
      </c>
      <c r="V110" s="70"/>
      <c r="W110" s="96">
        <v>0</v>
      </c>
      <c r="X110" s="55">
        <v>0</v>
      </c>
      <c r="Y110" s="70"/>
      <c r="Z110" s="96">
        <v>0</v>
      </c>
      <c r="AA110" s="55">
        <v>0</v>
      </c>
      <c r="AB110" s="70"/>
      <c r="AC110" s="54">
        <f t="shared" si="166"/>
        <v>0</v>
      </c>
      <c r="AD110" s="55">
        <f t="shared" si="167"/>
        <v>0</v>
      </c>
      <c r="AE110" s="54">
        <f t="shared" si="165"/>
        <v>0</v>
      </c>
    </row>
    <row r="111" spans="1:34" ht="15.75" customHeight="1">
      <c r="A111" s="39"/>
      <c r="B111" s="39"/>
      <c r="C111" s="39"/>
      <c r="D111" s="39"/>
      <c r="E111" s="40"/>
      <c r="F111" s="39"/>
      <c r="G111" s="39"/>
      <c r="H111" s="39"/>
      <c r="I111" s="39"/>
      <c r="J111" s="39"/>
      <c r="K111" s="39"/>
      <c r="L111" s="39"/>
      <c r="M111" s="39"/>
      <c r="N111" s="54"/>
      <c r="O111" s="55"/>
      <c r="P111" s="70"/>
      <c r="Q111" s="54"/>
      <c r="R111" s="55"/>
      <c r="S111" s="70"/>
      <c r="T111" s="54"/>
      <c r="U111" s="55"/>
      <c r="V111" s="70"/>
      <c r="W111" s="54"/>
      <c r="X111" s="55"/>
      <c r="Y111" s="70"/>
      <c r="Z111" s="54"/>
      <c r="AA111" s="55"/>
      <c r="AB111" s="70"/>
      <c r="AC111" s="54"/>
      <c r="AD111" s="55"/>
      <c r="AE111" s="54"/>
    </row>
    <row r="112" spans="1:34" ht="15.75" customHeight="1">
      <c r="A112" s="12" t="s">
        <v>64</v>
      </c>
      <c r="B112" s="91"/>
      <c r="C112" s="91"/>
      <c r="D112" s="91"/>
      <c r="E112" s="92"/>
      <c r="F112" s="91"/>
      <c r="G112" s="91"/>
      <c r="H112" s="91"/>
      <c r="I112" s="91"/>
      <c r="J112" s="91"/>
      <c r="K112" s="91"/>
      <c r="L112" s="91"/>
      <c r="M112" s="91"/>
      <c r="N112" s="93">
        <f t="shared" ref="N112:O112" si="168">SUM(N113:N114)</f>
        <v>6000</v>
      </c>
      <c r="O112" s="146">
        <f t="shared" si="168"/>
        <v>0</v>
      </c>
      <c r="P112" s="95"/>
      <c r="Q112" s="93">
        <f t="shared" ref="Q112:R112" si="169">SUM(Q113:Q114)</f>
        <v>6000</v>
      </c>
      <c r="R112" s="94">
        <f t="shared" si="169"/>
        <v>0</v>
      </c>
      <c r="S112" s="95"/>
      <c r="T112" s="93">
        <f t="shared" ref="T112:U112" si="170">SUM(T113:T114)</f>
        <v>0</v>
      </c>
      <c r="U112" s="94">
        <f t="shared" si="170"/>
        <v>0</v>
      </c>
      <c r="V112" s="95"/>
      <c r="W112" s="93">
        <f t="shared" ref="W112:X112" si="171">SUM(W113:W114)</f>
        <v>0</v>
      </c>
      <c r="X112" s="94">
        <f t="shared" si="171"/>
        <v>0</v>
      </c>
      <c r="Y112" s="95"/>
      <c r="Z112" s="93">
        <f t="shared" ref="Z112:AA112" si="172">SUM(Z113:Z114)</f>
        <v>6000</v>
      </c>
      <c r="AA112" s="94">
        <f t="shared" si="172"/>
        <v>0</v>
      </c>
      <c r="AB112" s="95"/>
      <c r="AC112" s="93">
        <f t="shared" ref="AC112:AD112" si="173">SUM(AC113:AC114)</f>
        <v>18000</v>
      </c>
      <c r="AD112" s="94">
        <f t="shared" si="173"/>
        <v>0</v>
      </c>
      <c r="AE112" s="93">
        <f t="shared" ref="AE112:AE113" si="174">AD112+AC112</f>
        <v>18000</v>
      </c>
      <c r="AF112" s="5"/>
      <c r="AG112" s="5"/>
      <c r="AH112" s="5"/>
    </row>
    <row r="113" spans="1:34" ht="15.75" customHeight="1">
      <c r="A113" s="8" t="s">
        <v>131</v>
      </c>
      <c r="B113" s="8"/>
      <c r="C113" s="8"/>
      <c r="D113" s="39"/>
      <c r="E113" s="40"/>
      <c r="F113" s="39"/>
      <c r="G113" s="39"/>
      <c r="H113" s="39"/>
      <c r="I113" s="39"/>
      <c r="J113" s="39"/>
      <c r="K113" s="39"/>
      <c r="L113" s="39"/>
      <c r="M113" s="39"/>
      <c r="N113" s="96">
        <v>6000</v>
      </c>
      <c r="O113" s="55">
        <v>0</v>
      </c>
      <c r="P113" s="70"/>
      <c r="Q113" s="96">
        <v>6000</v>
      </c>
      <c r="R113" s="55">
        <v>0</v>
      </c>
      <c r="S113" s="70"/>
      <c r="T113" s="96">
        <v>0</v>
      </c>
      <c r="U113" s="55">
        <v>0</v>
      </c>
      <c r="V113" s="70"/>
      <c r="W113" s="96">
        <v>0</v>
      </c>
      <c r="X113" s="55">
        <v>0</v>
      </c>
      <c r="Y113" s="70"/>
      <c r="Z113" s="96">
        <v>6000</v>
      </c>
      <c r="AA113" s="55">
        <v>0</v>
      </c>
      <c r="AB113" s="70"/>
      <c r="AC113" s="54">
        <f>N113+Q113+T113+W113+Z113</f>
        <v>18000</v>
      </c>
      <c r="AD113" s="55">
        <f>AA113+X113+U113+R113+O113</f>
        <v>0</v>
      </c>
      <c r="AE113" s="54">
        <f t="shared" si="174"/>
        <v>18000</v>
      </c>
    </row>
    <row r="114" spans="1:34" ht="15.75" customHeight="1">
      <c r="A114" s="39"/>
      <c r="B114" s="39"/>
      <c r="C114" s="39"/>
      <c r="D114" s="39"/>
      <c r="E114" s="40"/>
      <c r="F114" s="39"/>
      <c r="G114" s="39"/>
      <c r="H114" s="39"/>
      <c r="I114" s="39"/>
      <c r="J114" s="39"/>
      <c r="K114" s="39"/>
      <c r="L114" s="39"/>
      <c r="M114" s="39"/>
      <c r="N114" s="54"/>
      <c r="O114" s="55"/>
      <c r="P114" s="70"/>
      <c r="Q114" s="54"/>
      <c r="R114" s="55"/>
      <c r="S114" s="70"/>
      <c r="T114" s="54"/>
      <c r="U114" s="55"/>
      <c r="V114" s="70"/>
      <c r="W114" s="54"/>
      <c r="X114" s="55"/>
      <c r="Y114" s="70"/>
      <c r="Z114" s="54"/>
      <c r="AA114" s="55"/>
      <c r="AB114" s="70"/>
      <c r="AC114" s="54"/>
      <c r="AD114" s="55"/>
      <c r="AE114" s="54"/>
    </row>
    <row r="115" spans="1:34" ht="15.75" customHeight="1">
      <c r="A115" s="12" t="s">
        <v>66</v>
      </c>
      <c r="B115" s="91"/>
      <c r="C115" s="91"/>
      <c r="D115" s="91"/>
      <c r="E115" s="92"/>
      <c r="F115" s="91"/>
      <c r="G115" s="91"/>
      <c r="H115" s="91"/>
      <c r="I115" s="91"/>
      <c r="J115" s="91"/>
      <c r="K115" s="91"/>
      <c r="L115" s="91"/>
      <c r="M115" s="91"/>
      <c r="N115" s="93">
        <f>SUM(N116:N125)</f>
        <v>12000</v>
      </c>
      <c r="O115" s="94">
        <v>0</v>
      </c>
      <c r="P115" s="95"/>
      <c r="Q115" s="93">
        <f t="shared" ref="Q115:R115" si="175">SUM(Q116:Q125)</f>
        <v>12000</v>
      </c>
      <c r="R115" s="94">
        <f t="shared" si="175"/>
        <v>0</v>
      </c>
      <c r="S115" s="95"/>
      <c r="T115" s="93">
        <f t="shared" ref="T115:U115" si="176">SUM(T116:T125)</f>
        <v>12000</v>
      </c>
      <c r="U115" s="94">
        <f t="shared" si="176"/>
        <v>0</v>
      </c>
      <c r="V115" s="95"/>
      <c r="W115" s="93">
        <f t="shared" ref="W115:X115" si="177">SUM(W116:W125)</f>
        <v>12000</v>
      </c>
      <c r="X115" s="94">
        <f t="shared" si="177"/>
        <v>0</v>
      </c>
      <c r="Y115" s="95"/>
      <c r="Z115" s="93">
        <f t="shared" ref="Z115:AA115" si="178">SUM(Z116:Z125)</f>
        <v>12000</v>
      </c>
      <c r="AA115" s="94">
        <f t="shared" si="178"/>
        <v>0</v>
      </c>
      <c r="AB115" s="95"/>
      <c r="AC115" s="93">
        <f t="shared" ref="AC115:AD115" si="179">SUM(AC116:AC125)</f>
        <v>60000</v>
      </c>
      <c r="AD115" s="94">
        <f t="shared" si="179"/>
        <v>0</v>
      </c>
      <c r="AE115" s="93">
        <f t="shared" ref="AE115:AE125" si="180">AD115+AC115</f>
        <v>60000</v>
      </c>
      <c r="AF115" s="5"/>
      <c r="AG115" s="5"/>
      <c r="AH115" s="5"/>
    </row>
    <row r="116" spans="1:34" ht="15.75" customHeight="1">
      <c r="A116" s="150" t="s">
        <v>67</v>
      </c>
      <c r="B116" s="91"/>
      <c r="C116" s="91"/>
      <c r="D116" s="91"/>
      <c r="E116" s="92"/>
      <c r="F116" s="91"/>
      <c r="G116" s="91"/>
      <c r="H116" s="91"/>
      <c r="I116" s="91"/>
      <c r="J116" s="91"/>
      <c r="K116" s="91"/>
      <c r="L116" s="91"/>
      <c r="M116" s="91"/>
      <c r="N116" s="96">
        <v>12000</v>
      </c>
      <c r="O116" s="55">
        <v>0</v>
      </c>
      <c r="P116" s="95"/>
      <c r="Q116" s="96">
        <v>12000</v>
      </c>
      <c r="R116" s="55">
        <v>0</v>
      </c>
      <c r="S116" s="95"/>
      <c r="T116" s="96">
        <v>12000</v>
      </c>
      <c r="U116" s="55">
        <v>0</v>
      </c>
      <c r="V116" s="95"/>
      <c r="W116" s="96">
        <v>12000</v>
      </c>
      <c r="X116" s="55">
        <v>0</v>
      </c>
      <c r="Y116" s="95"/>
      <c r="Z116" s="96">
        <v>12000</v>
      </c>
      <c r="AA116" s="55">
        <v>0</v>
      </c>
      <c r="AB116" s="95"/>
      <c r="AC116" s="54">
        <f t="shared" ref="AC116:AC125" si="181">N116+Q116+T116+W116+Z116</f>
        <v>60000</v>
      </c>
      <c r="AD116" s="55">
        <f t="shared" ref="AD116:AD125" si="182">AA116+X116+U116+R116+O116</f>
        <v>0</v>
      </c>
      <c r="AE116" s="54">
        <f t="shared" si="180"/>
        <v>60000</v>
      </c>
      <c r="AF116" s="5"/>
      <c r="AG116" s="5"/>
      <c r="AH116" s="5"/>
    </row>
    <row r="117" spans="1:34" ht="15.75" customHeight="1">
      <c r="A117" s="8"/>
      <c r="B117" s="8"/>
      <c r="C117" s="8"/>
      <c r="D117" s="27"/>
      <c r="E117" s="8"/>
      <c r="F117" s="8"/>
      <c r="G117" s="8"/>
      <c r="H117" s="27"/>
      <c r="I117" s="8"/>
      <c r="J117" s="8"/>
      <c r="K117" s="8"/>
      <c r="L117" s="27"/>
      <c r="M117" s="8"/>
      <c r="N117" s="96"/>
      <c r="O117" s="55">
        <v>0</v>
      </c>
      <c r="P117" s="70"/>
      <c r="Q117" s="96">
        <v>0</v>
      </c>
      <c r="R117" s="55">
        <v>0</v>
      </c>
      <c r="S117" s="70"/>
      <c r="T117" s="96">
        <v>0</v>
      </c>
      <c r="U117" s="55">
        <v>0</v>
      </c>
      <c r="V117" s="70"/>
      <c r="W117" s="96">
        <v>0</v>
      </c>
      <c r="X117" s="55">
        <v>0</v>
      </c>
      <c r="Y117" s="70"/>
      <c r="Z117" s="96">
        <v>0</v>
      </c>
      <c r="AA117" s="55">
        <v>0</v>
      </c>
      <c r="AB117" s="70"/>
      <c r="AC117" s="54">
        <f t="shared" si="181"/>
        <v>0</v>
      </c>
      <c r="AD117" s="55">
        <f t="shared" si="182"/>
        <v>0</v>
      </c>
      <c r="AE117" s="54">
        <f t="shared" si="180"/>
        <v>0</v>
      </c>
    </row>
    <row r="118" spans="1:34" ht="15.75" hidden="1" customHeight="1">
      <c r="A118" s="8"/>
      <c r="B118" s="8"/>
      <c r="C118" s="8"/>
      <c r="D118" s="8"/>
      <c r="E118" s="8"/>
      <c r="F118" s="8"/>
      <c r="G118" s="8"/>
      <c r="H118" s="8"/>
      <c r="I118" s="8"/>
      <c r="J118" s="8"/>
      <c r="K118" s="8"/>
      <c r="L118" s="8"/>
      <c r="M118" s="8"/>
      <c r="N118" s="96">
        <v>0</v>
      </c>
      <c r="O118" s="55">
        <v>0</v>
      </c>
      <c r="P118" s="70"/>
      <c r="Q118" s="96">
        <v>0</v>
      </c>
      <c r="R118" s="55">
        <v>0</v>
      </c>
      <c r="S118" s="70"/>
      <c r="T118" s="96">
        <v>0</v>
      </c>
      <c r="U118" s="55">
        <v>0</v>
      </c>
      <c r="V118" s="70"/>
      <c r="W118" s="96">
        <v>0</v>
      </c>
      <c r="X118" s="55">
        <v>0</v>
      </c>
      <c r="Y118" s="70"/>
      <c r="Z118" s="96">
        <v>0</v>
      </c>
      <c r="AA118" s="55">
        <v>0</v>
      </c>
      <c r="AB118" s="70"/>
      <c r="AC118" s="54">
        <f t="shared" si="181"/>
        <v>0</v>
      </c>
      <c r="AD118" s="55">
        <f t="shared" si="182"/>
        <v>0</v>
      </c>
      <c r="AE118" s="54">
        <f t="shared" si="180"/>
        <v>0</v>
      </c>
    </row>
    <row r="119" spans="1:34" ht="15.75" hidden="1" customHeight="1">
      <c r="A119" s="8"/>
      <c r="B119" s="8"/>
      <c r="C119" s="8"/>
      <c r="D119" s="27"/>
      <c r="E119" s="8"/>
      <c r="F119" s="8"/>
      <c r="G119" s="8"/>
      <c r="H119" s="27"/>
      <c r="I119" s="8"/>
      <c r="J119" s="8"/>
      <c r="K119" s="8"/>
      <c r="L119" s="27"/>
      <c r="M119" s="8"/>
      <c r="N119" s="96">
        <v>0</v>
      </c>
      <c r="O119" s="55">
        <v>0</v>
      </c>
      <c r="P119" s="70"/>
      <c r="Q119" s="96">
        <v>0</v>
      </c>
      <c r="R119" s="55">
        <v>0</v>
      </c>
      <c r="S119" s="70"/>
      <c r="T119" s="96">
        <v>0</v>
      </c>
      <c r="U119" s="55">
        <v>0</v>
      </c>
      <c r="V119" s="70"/>
      <c r="W119" s="96">
        <v>0</v>
      </c>
      <c r="X119" s="55">
        <v>0</v>
      </c>
      <c r="Y119" s="70"/>
      <c r="Z119" s="96">
        <v>0</v>
      </c>
      <c r="AA119" s="55">
        <v>0</v>
      </c>
      <c r="AB119" s="70"/>
      <c r="AC119" s="54">
        <f t="shared" si="181"/>
        <v>0</v>
      </c>
      <c r="AD119" s="55">
        <f t="shared" si="182"/>
        <v>0</v>
      </c>
      <c r="AE119" s="54">
        <f t="shared" si="180"/>
        <v>0</v>
      </c>
    </row>
    <row r="120" spans="1:34" ht="15.75" hidden="1" customHeight="1">
      <c r="A120" s="8"/>
      <c r="B120" s="8"/>
      <c r="C120" s="8"/>
      <c r="D120" s="27"/>
      <c r="E120" s="8"/>
      <c r="F120" s="8"/>
      <c r="G120" s="8"/>
      <c r="H120" s="27"/>
      <c r="I120" s="8"/>
      <c r="J120" s="8"/>
      <c r="K120" s="8"/>
      <c r="L120" s="27"/>
      <c r="M120" s="8"/>
      <c r="N120" s="96">
        <v>0</v>
      </c>
      <c r="O120" s="55">
        <v>0</v>
      </c>
      <c r="P120" s="70"/>
      <c r="Q120" s="96">
        <v>0</v>
      </c>
      <c r="R120" s="55">
        <v>0</v>
      </c>
      <c r="S120" s="70"/>
      <c r="T120" s="96">
        <v>0</v>
      </c>
      <c r="U120" s="55">
        <v>0</v>
      </c>
      <c r="V120" s="70"/>
      <c r="W120" s="96">
        <v>0</v>
      </c>
      <c r="X120" s="55">
        <v>0</v>
      </c>
      <c r="Y120" s="70"/>
      <c r="Z120" s="96">
        <v>0</v>
      </c>
      <c r="AA120" s="55">
        <v>0</v>
      </c>
      <c r="AB120" s="70"/>
      <c r="AC120" s="54">
        <f t="shared" si="181"/>
        <v>0</v>
      </c>
      <c r="AD120" s="55">
        <f t="shared" si="182"/>
        <v>0</v>
      </c>
      <c r="AE120" s="54">
        <f t="shared" si="180"/>
        <v>0</v>
      </c>
    </row>
    <row r="121" spans="1:34" ht="15.75" hidden="1" customHeight="1">
      <c r="A121" s="8"/>
      <c r="B121" s="8"/>
      <c r="C121" s="8"/>
      <c r="D121" s="27"/>
      <c r="E121" s="8"/>
      <c r="F121" s="8"/>
      <c r="G121" s="8"/>
      <c r="H121" s="27"/>
      <c r="I121" s="8"/>
      <c r="J121" s="8"/>
      <c r="K121" s="8"/>
      <c r="L121" s="27"/>
      <c r="M121" s="8"/>
      <c r="N121" s="96">
        <v>0</v>
      </c>
      <c r="O121" s="55">
        <v>0</v>
      </c>
      <c r="P121" s="70"/>
      <c r="Q121" s="96">
        <v>0</v>
      </c>
      <c r="R121" s="55">
        <v>0</v>
      </c>
      <c r="S121" s="70"/>
      <c r="T121" s="96">
        <v>0</v>
      </c>
      <c r="U121" s="55">
        <v>0</v>
      </c>
      <c r="V121" s="70"/>
      <c r="W121" s="96">
        <v>0</v>
      </c>
      <c r="X121" s="55">
        <v>0</v>
      </c>
      <c r="Y121" s="70"/>
      <c r="Z121" s="96">
        <v>0</v>
      </c>
      <c r="AA121" s="55">
        <v>0</v>
      </c>
      <c r="AB121" s="70"/>
      <c r="AC121" s="54">
        <f t="shared" si="181"/>
        <v>0</v>
      </c>
      <c r="AD121" s="55">
        <f t="shared" si="182"/>
        <v>0</v>
      </c>
      <c r="AE121" s="54">
        <f t="shared" si="180"/>
        <v>0</v>
      </c>
    </row>
    <row r="122" spans="1:34" ht="15.75" hidden="1" customHeight="1">
      <c r="A122" s="8"/>
      <c r="B122" s="8"/>
      <c r="C122" s="8"/>
      <c r="D122" s="27"/>
      <c r="E122" s="8"/>
      <c r="F122" s="8"/>
      <c r="G122" s="8"/>
      <c r="H122" s="27"/>
      <c r="I122" s="8"/>
      <c r="J122" s="8"/>
      <c r="K122" s="8"/>
      <c r="L122" s="27"/>
      <c r="M122" s="8"/>
      <c r="N122" s="96">
        <v>0</v>
      </c>
      <c r="O122" s="55">
        <v>0</v>
      </c>
      <c r="P122" s="70"/>
      <c r="Q122" s="96">
        <v>0</v>
      </c>
      <c r="R122" s="55">
        <v>0</v>
      </c>
      <c r="S122" s="70"/>
      <c r="T122" s="96">
        <v>0</v>
      </c>
      <c r="U122" s="55">
        <v>0</v>
      </c>
      <c r="V122" s="70"/>
      <c r="W122" s="96">
        <v>0</v>
      </c>
      <c r="X122" s="55">
        <v>0</v>
      </c>
      <c r="Y122" s="70"/>
      <c r="Z122" s="96">
        <v>0</v>
      </c>
      <c r="AA122" s="55">
        <v>0</v>
      </c>
      <c r="AB122" s="70"/>
      <c r="AC122" s="54">
        <f t="shared" si="181"/>
        <v>0</v>
      </c>
      <c r="AD122" s="55">
        <f t="shared" si="182"/>
        <v>0</v>
      </c>
      <c r="AE122" s="54">
        <f t="shared" si="180"/>
        <v>0</v>
      </c>
    </row>
    <row r="123" spans="1:34" ht="15.75" hidden="1" customHeight="1">
      <c r="A123" s="8"/>
      <c r="B123" s="8"/>
      <c r="C123" s="8"/>
      <c r="D123" s="27"/>
      <c r="E123" s="8"/>
      <c r="F123" s="8"/>
      <c r="G123" s="8"/>
      <c r="H123" s="27"/>
      <c r="I123" s="8"/>
      <c r="J123" s="8"/>
      <c r="K123" s="8"/>
      <c r="L123" s="27"/>
      <c r="M123" s="8"/>
      <c r="N123" s="96">
        <v>0</v>
      </c>
      <c r="O123" s="55">
        <v>0</v>
      </c>
      <c r="P123" s="70"/>
      <c r="Q123" s="96">
        <v>0</v>
      </c>
      <c r="R123" s="55">
        <v>0</v>
      </c>
      <c r="S123" s="70"/>
      <c r="T123" s="96">
        <v>0</v>
      </c>
      <c r="U123" s="55">
        <v>0</v>
      </c>
      <c r="V123" s="70"/>
      <c r="W123" s="96">
        <v>0</v>
      </c>
      <c r="X123" s="55">
        <v>0</v>
      </c>
      <c r="Y123" s="70"/>
      <c r="Z123" s="96">
        <v>0</v>
      </c>
      <c r="AA123" s="55">
        <v>0</v>
      </c>
      <c r="AB123" s="70"/>
      <c r="AC123" s="54">
        <f t="shared" si="181"/>
        <v>0</v>
      </c>
      <c r="AD123" s="55">
        <f t="shared" si="182"/>
        <v>0</v>
      </c>
      <c r="AE123" s="54">
        <f t="shared" si="180"/>
        <v>0</v>
      </c>
    </row>
    <row r="124" spans="1:34" ht="15.75" hidden="1" customHeight="1">
      <c r="A124" s="8"/>
      <c r="B124" s="8"/>
      <c r="C124" s="8"/>
      <c r="D124" s="27"/>
      <c r="E124" s="8"/>
      <c r="F124" s="8"/>
      <c r="G124" s="8"/>
      <c r="H124" s="27"/>
      <c r="I124" s="8"/>
      <c r="J124" s="8"/>
      <c r="K124" s="8"/>
      <c r="L124" s="27"/>
      <c r="M124" s="8"/>
      <c r="N124" s="96">
        <v>0</v>
      </c>
      <c r="O124" s="55">
        <v>0</v>
      </c>
      <c r="P124" s="70"/>
      <c r="Q124" s="96">
        <v>0</v>
      </c>
      <c r="R124" s="55">
        <v>0</v>
      </c>
      <c r="S124" s="70"/>
      <c r="T124" s="96">
        <v>0</v>
      </c>
      <c r="U124" s="55">
        <v>0</v>
      </c>
      <c r="V124" s="70"/>
      <c r="W124" s="96">
        <v>0</v>
      </c>
      <c r="X124" s="55">
        <v>0</v>
      </c>
      <c r="Y124" s="70"/>
      <c r="Z124" s="96">
        <v>0</v>
      </c>
      <c r="AA124" s="55">
        <v>0</v>
      </c>
      <c r="AB124" s="70"/>
      <c r="AC124" s="54">
        <f t="shared" si="181"/>
        <v>0</v>
      </c>
      <c r="AD124" s="55">
        <f t="shared" si="182"/>
        <v>0</v>
      </c>
      <c r="AE124" s="54">
        <f t="shared" si="180"/>
        <v>0</v>
      </c>
    </row>
    <row r="125" spans="1:34" ht="15.75" hidden="1" customHeight="1">
      <c r="A125" s="8"/>
      <c r="B125" s="8"/>
      <c r="C125" s="8"/>
      <c r="D125" s="27"/>
      <c r="E125" s="8"/>
      <c r="F125" s="8"/>
      <c r="G125" s="8"/>
      <c r="H125" s="27"/>
      <c r="I125" s="8"/>
      <c r="J125" s="8"/>
      <c r="K125" s="8"/>
      <c r="L125" s="27"/>
      <c r="M125" s="8"/>
      <c r="N125" s="96">
        <v>0</v>
      </c>
      <c r="O125" s="55">
        <v>0</v>
      </c>
      <c r="P125" s="70"/>
      <c r="Q125" s="96">
        <v>0</v>
      </c>
      <c r="R125" s="55">
        <v>0</v>
      </c>
      <c r="S125" s="70"/>
      <c r="T125" s="96">
        <v>0</v>
      </c>
      <c r="U125" s="55">
        <v>0</v>
      </c>
      <c r="V125" s="70"/>
      <c r="W125" s="96">
        <v>0</v>
      </c>
      <c r="X125" s="55">
        <v>0</v>
      </c>
      <c r="Y125" s="70"/>
      <c r="Z125" s="96">
        <v>0</v>
      </c>
      <c r="AA125" s="55">
        <v>0</v>
      </c>
      <c r="AB125" s="70"/>
      <c r="AC125" s="54">
        <f t="shared" si="181"/>
        <v>0</v>
      </c>
      <c r="AD125" s="55">
        <f t="shared" si="182"/>
        <v>0</v>
      </c>
      <c r="AE125" s="54">
        <f t="shared" si="180"/>
        <v>0</v>
      </c>
    </row>
    <row r="126" spans="1:34" ht="15.75" customHeight="1">
      <c r="A126" s="8"/>
      <c r="B126" s="8"/>
      <c r="C126" s="8"/>
      <c r="D126" s="27"/>
      <c r="E126" s="8"/>
      <c r="F126" s="8"/>
      <c r="G126" s="8"/>
      <c r="H126" s="27"/>
      <c r="I126" s="8"/>
      <c r="J126" s="8"/>
      <c r="K126" s="8"/>
      <c r="L126" s="27"/>
      <c r="M126" s="8"/>
      <c r="N126" s="54"/>
      <c r="O126" s="55"/>
      <c r="P126" s="70"/>
      <c r="Q126" s="54"/>
      <c r="R126" s="55"/>
      <c r="S126" s="70"/>
      <c r="T126" s="54"/>
      <c r="U126" s="55"/>
      <c r="V126" s="70"/>
      <c r="W126" s="54"/>
      <c r="X126" s="55"/>
      <c r="Y126" s="70"/>
      <c r="Z126" s="54"/>
      <c r="AA126" s="55"/>
      <c r="AB126" s="70"/>
      <c r="AC126" s="54"/>
      <c r="AD126" s="55"/>
      <c r="AE126" s="54"/>
    </row>
    <row r="127" spans="1:34" ht="15.75" customHeight="1">
      <c r="A127" s="12" t="s">
        <v>70</v>
      </c>
      <c r="B127" s="91"/>
      <c r="C127" s="91"/>
      <c r="D127" s="106"/>
      <c r="E127" s="6"/>
      <c r="F127" s="6"/>
      <c r="G127" s="6"/>
      <c r="H127" s="106"/>
      <c r="I127" s="6"/>
      <c r="J127" s="6"/>
      <c r="K127" s="6"/>
      <c r="L127" s="106"/>
      <c r="M127" s="6"/>
      <c r="N127" s="93">
        <f>N128+N129+N131+N132</f>
        <v>35000</v>
      </c>
      <c r="O127" s="94">
        <f>SUM(O128:O128:O129,O131:O132)</f>
        <v>0</v>
      </c>
      <c r="P127" s="95"/>
      <c r="Q127" s="93">
        <f>Q128+Q129+Q131+Q132</f>
        <v>35000</v>
      </c>
      <c r="R127" s="94">
        <f>SUM(R128:R128:R129,R131:R132)</f>
        <v>0</v>
      </c>
      <c r="S127" s="95"/>
      <c r="T127" s="93">
        <f>T128+T129+T131+T132</f>
        <v>35000</v>
      </c>
      <c r="U127" s="94">
        <f>SUM(U128:U128:U129,U131:U132)</f>
        <v>0</v>
      </c>
      <c r="V127" s="95"/>
      <c r="W127" s="93">
        <f>W128+W129+W131+W132</f>
        <v>35000</v>
      </c>
      <c r="X127" s="94">
        <f>SUM(X128:X128:X129,X131:X132)</f>
        <v>0</v>
      </c>
      <c r="Y127" s="95"/>
      <c r="Z127" s="93">
        <f>Z128+Z129+Z131+Z132</f>
        <v>35000</v>
      </c>
      <c r="AA127" s="94">
        <f>SUM(AA128:AA128:AA129,AA131:AA132)</f>
        <v>0</v>
      </c>
      <c r="AB127" s="95"/>
      <c r="AC127" s="93">
        <f t="shared" ref="AC127:AD127" si="183">SUM(AC128:AC129,AC131:AC132)</f>
        <v>175000</v>
      </c>
      <c r="AD127" s="94">
        <f t="shared" si="183"/>
        <v>0</v>
      </c>
      <c r="AE127" s="93">
        <f t="shared" ref="AE127:AE129" si="184">AD127+AC127</f>
        <v>175000</v>
      </c>
      <c r="AF127" s="5"/>
      <c r="AG127" s="5"/>
      <c r="AH127" s="5"/>
    </row>
    <row r="128" spans="1:34" ht="15.75" customHeight="1">
      <c r="A128" s="105" t="s">
        <v>71</v>
      </c>
      <c r="B128" s="91" t="s">
        <v>132</v>
      </c>
      <c r="C128" s="91"/>
      <c r="D128" s="106"/>
      <c r="E128" s="6"/>
      <c r="F128" s="6"/>
      <c r="G128" s="6"/>
      <c r="H128" s="106"/>
      <c r="I128" s="6"/>
      <c r="J128" s="6"/>
      <c r="K128" s="6"/>
      <c r="L128" s="106"/>
      <c r="M128" s="6"/>
      <c r="N128" s="96">
        <v>25000</v>
      </c>
      <c r="O128" s="55">
        <v>0</v>
      </c>
      <c r="P128" s="70"/>
      <c r="Q128" s="96">
        <v>25000</v>
      </c>
      <c r="R128" s="55">
        <v>0</v>
      </c>
      <c r="S128" s="70"/>
      <c r="T128" s="96">
        <v>25000</v>
      </c>
      <c r="U128" s="55">
        <v>0</v>
      </c>
      <c r="V128" s="70"/>
      <c r="W128" s="96">
        <v>25000</v>
      </c>
      <c r="X128" s="55">
        <v>0</v>
      </c>
      <c r="Y128" s="70"/>
      <c r="Z128" s="96">
        <v>25000</v>
      </c>
      <c r="AA128" s="55">
        <v>0</v>
      </c>
      <c r="AB128" s="95"/>
      <c r="AC128" s="54">
        <f>N128+Q128+T128+W128+Z128</f>
        <v>125000</v>
      </c>
      <c r="AD128" s="55">
        <f>AA128+X128+U128+R128+O128</f>
        <v>0</v>
      </c>
      <c r="AE128" s="54">
        <f t="shared" si="184"/>
        <v>125000</v>
      </c>
      <c r="AF128" s="5"/>
      <c r="AG128" s="5"/>
      <c r="AH128" s="5"/>
    </row>
    <row r="129" spans="1:34" ht="15.75" customHeight="1">
      <c r="A129" s="105" t="s">
        <v>72</v>
      </c>
      <c r="B129" s="39"/>
      <c r="C129" s="39"/>
      <c r="D129" s="39"/>
      <c r="E129" s="40"/>
      <c r="F129" s="39"/>
      <c r="G129" s="39"/>
      <c r="H129" s="39"/>
      <c r="I129" s="39"/>
      <c r="J129" s="39"/>
      <c r="K129" s="39"/>
      <c r="L129" s="39"/>
      <c r="M129" s="39"/>
      <c r="N129" s="96">
        <v>10000</v>
      </c>
      <c r="O129" s="55">
        <v>0</v>
      </c>
      <c r="P129" s="70"/>
      <c r="Q129" s="96">
        <v>10000</v>
      </c>
      <c r="R129" s="55">
        <v>0</v>
      </c>
      <c r="S129" s="70"/>
      <c r="T129" s="96">
        <v>10000</v>
      </c>
      <c r="U129" s="55">
        <v>0</v>
      </c>
      <c r="V129" s="70"/>
      <c r="W129" s="96">
        <v>10000</v>
      </c>
      <c r="X129" s="55">
        <v>0</v>
      </c>
      <c r="Y129" s="70"/>
      <c r="Z129" s="96">
        <v>10000</v>
      </c>
      <c r="AA129" s="55">
        <v>0</v>
      </c>
      <c r="AB129" s="70"/>
      <c r="AC129" s="54">
        <f>N129+Q129+T129+W129+Z129</f>
        <v>50000</v>
      </c>
      <c r="AD129" s="55">
        <f>AA129+X129+U129+R129+O129</f>
        <v>0</v>
      </c>
      <c r="AE129" s="54">
        <f t="shared" si="184"/>
        <v>50000</v>
      </c>
    </row>
    <row r="130" spans="1:34" ht="15.75" hidden="1" customHeight="1">
      <c r="A130" s="105"/>
      <c r="B130" s="39"/>
      <c r="C130" s="39"/>
      <c r="D130" s="39"/>
      <c r="E130" s="40"/>
      <c r="F130" s="39"/>
      <c r="G130" s="39"/>
      <c r="H130" s="39"/>
      <c r="I130" s="39"/>
      <c r="J130" s="39"/>
      <c r="K130" s="39"/>
      <c r="L130" s="39"/>
      <c r="M130" s="39"/>
      <c r="N130" s="54"/>
      <c r="O130" s="55"/>
      <c r="P130" s="70"/>
      <c r="Q130" s="54"/>
      <c r="R130" s="55"/>
      <c r="S130" s="70"/>
      <c r="T130" s="54"/>
      <c r="U130" s="55"/>
      <c r="V130" s="70"/>
      <c r="W130" s="54"/>
      <c r="X130" s="55"/>
      <c r="Y130" s="70"/>
      <c r="Z130" s="54"/>
      <c r="AA130" s="55"/>
      <c r="AB130" s="70"/>
      <c r="AC130" s="54"/>
      <c r="AD130" s="55"/>
      <c r="AE130" s="54"/>
    </row>
    <row r="131" spans="1:34" ht="15.75" hidden="1" customHeight="1">
      <c r="A131" s="105" t="s">
        <v>73</v>
      </c>
      <c r="B131" s="91"/>
      <c r="C131" s="91"/>
      <c r="D131" s="91"/>
      <c r="E131" s="92"/>
      <c r="F131" s="91"/>
      <c r="G131" s="91"/>
      <c r="H131" s="91"/>
      <c r="I131" s="91"/>
      <c r="J131" s="91"/>
      <c r="K131" s="91"/>
      <c r="L131" s="91"/>
      <c r="M131" s="91"/>
      <c r="N131" s="96">
        <v>0</v>
      </c>
      <c r="O131" s="55">
        <v>0</v>
      </c>
      <c r="P131" s="70"/>
      <c r="Q131" s="96">
        <v>0</v>
      </c>
      <c r="R131" s="55">
        <v>0</v>
      </c>
      <c r="S131" s="70"/>
      <c r="T131" s="96">
        <v>0</v>
      </c>
      <c r="U131" s="55">
        <v>0</v>
      </c>
      <c r="V131" s="70"/>
      <c r="W131" s="96">
        <v>0</v>
      </c>
      <c r="X131" s="55">
        <v>0</v>
      </c>
      <c r="Y131" s="70"/>
      <c r="Z131" s="96">
        <v>0</v>
      </c>
      <c r="AA131" s="55">
        <v>0</v>
      </c>
      <c r="AB131" s="95"/>
      <c r="AC131" s="54">
        <f>N131+Q131+T131+W131+Z131</f>
        <v>0</v>
      </c>
      <c r="AD131" s="55">
        <f>AA131+X131+U131+R131+O131</f>
        <v>0</v>
      </c>
      <c r="AE131" s="54">
        <f t="shared" ref="AE131:AE132" si="185">AD131+AC131</f>
        <v>0</v>
      </c>
      <c r="AF131" s="5"/>
      <c r="AG131" s="5"/>
      <c r="AH131" s="5"/>
    </row>
    <row r="132" spans="1:34" ht="15.75" hidden="1" customHeight="1">
      <c r="A132" s="105" t="s">
        <v>74</v>
      </c>
      <c r="B132" s="39"/>
      <c r="C132" s="39"/>
      <c r="D132" s="39"/>
      <c r="E132" s="40"/>
      <c r="F132" s="39"/>
      <c r="G132" s="39"/>
      <c r="H132" s="39"/>
      <c r="I132" s="39"/>
      <c r="J132" s="39"/>
      <c r="K132" s="39"/>
      <c r="L132" s="39"/>
      <c r="M132" s="39"/>
      <c r="N132" s="96">
        <v>0</v>
      </c>
      <c r="O132" s="55">
        <v>0</v>
      </c>
      <c r="P132" s="70"/>
      <c r="Q132" s="96">
        <v>0</v>
      </c>
      <c r="R132" s="55">
        <v>0</v>
      </c>
      <c r="S132" s="70"/>
      <c r="T132" s="96">
        <v>0</v>
      </c>
      <c r="U132" s="55">
        <v>0</v>
      </c>
      <c r="V132" s="70"/>
      <c r="W132" s="96">
        <v>0</v>
      </c>
      <c r="X132" s="55">
        <v>0</v>
      </c>
      <c r="Y132" s="70"/>
      <c r="Z132" s="96">
        <v>0</v>
      </c>
      <c r="AA132" s="55">
        <v>0</v>
      </c>
      <c r="AB132" s="70"/>
      <c r="AC132" s="54">
        <f>N132+Q132+T132+W132+Z132</f>
        <v>0</v>
      </c>
      <c r="AD132" s="55">
        <f>AA132+X132+U132+R132+O132</f>
        <v>0</v>
      </c>
      <c r="AE132" s="54">
        <f t="shared" si="185"/>
        <v>0</v>
      </c>
      <c r="AF132" s="107"/>
    </row>
    <row r="133" spans="1:34" ht="15.75" hidden="1" customHeight="1">
      <c r="A133" s="39"/>
      <c r="B133" s="39"/>
      <c r="C133" s="39"/>
      <c r="D133" s="39"/>
      <c r="E133" s="40"/>
      <c r="F133" s="39"/>
      <c r="G133" s="39"/>
      <c r="H133" s="39"/>
      <c r="I133" s="39"/>
      <c r="J133" s="39"/>
      <c r="K133" s="39"/>
      <c r="L133" s="39"/>
      <c r="M133" s="39"/>
      <c r="P133" s="35"/>
      <c r="S133" s="35"/>
      <c r="V133" s="35"/>
      <c r="Y133" s="35"/>
      <c r="AB133" s="35"/>
    </row>
    <row r="134" spans="1:34" ht="15.75" customHeight="1">
      <c r="A134" s="39"/>
      <c r="B134" s="39"/>
      <c r="C134" s="39"/>
      <c r="D134" s="39"/>
      <c r="E134" s="40"/>
      <c r="F134" s="39"/>
      <c r="G134" s="39"/>
      <c r="H134" s="39"/>
      <c r="I134" s="39"/>
      <c r="J134" s="39"/>
      <c r="K134" s="39"/>
      <c r="L134" s="39"/>
      <c r="M134" s="39"/>
      <c r="N134" s="108"/>
      <c r="O134" s="108"/>
      <c r="P134" s="109"/>
      <c r="Q134" s="108"/>
      <c r="R134" s="108"/>
      <c r="S134" s="109"/>
      <c r="T134" s="108"/>
      <c r="U134" s="108"/>
      <c r="V134" s="109"/>
      <c r="W134" s="108"/>
      <c r="X134" s="108"/>
      <c r="Y134" s="109"/>
      <c r="Z134" s="108"/>
      <c r="AA134" s="108"/>
      <c r="AB134" s="109"/>
      <c r="AC134" s="108"/>
      <c r="AD134" s="108"/>
      <c r="AE134" s="108"/>
    </row>
    <row r="135" spans="1:34" ht="15.75" customHeight="1">
      <c r="A135" s="110" t="s">
        <v>75</v>
      </c>
      <c r="B135" s="41"/>
      <c r="C135" s="41"/>
      <c r="D135" s="41"/>
      <c r="E135" s="83"/>
      <c r="F135" s="41"/>
      <c r="G135" s="41"/>
      <c r="H135" s="41"/>
      <c r="I135" s="41"/>
      <c r="J135" s="41"/>
      <c r="K135" s="41"/>
      <c r="L135" s="41"/>
      <c r="M135" s="41"/>
      <c r="N135" s="88">
        <f t="shared" ref="N135:O135" si="186">N127+N115+N112+N102+N96+N92+N88+N84</f>
        <v>295329.996124</v>
      </c>
      <c r="O135" s="111">
        <f t="shared" si="186"/>
        <v>14609.65</v>
      </c>
      <c r="P135" s="89"/>
      <c r="Q135" s="88">
        <f t="shared" ref="Q135:R135" si="187">Q127+Q115+Q112+Q102+Q96+Q92+Q88+Q84</f>
        <v>276324.89600772003</v>
      </c>
      <c r="R135" s="111">
        <f t="shared" si="187"/>
        <v>15047.9395</v>
      </c>
      <c r="S135" s="89"/>
      <c r="T135" s="88">
        <f t="shared" ref="T135:U135" si="188">T127+T115+T112+T102+T96+T92+T88+T84</f>
        <v>272258.00869445159</v>
      </c>
      <c r="U135" s="111">
        <f t="shared" si="188"/>
        <v>15499.377685000003</v>
      </c>
      <c r="V135" s="89"/>
      <c r="W135" s="88">
        <f t="shared" ref="W135:X135" si="189">W127+W115+W112+W102+W96+W92+W88+W84</f>
        <v>278490.74895528518</v>
      </c>
      <c r="X135" s="111">
        <f t="shared" si="189"/>
        <v>15964.359015550002</v>
      </c>
      <c r="Y135" s="89"/>
      <c r="Z135" s="88">
        <f t="shared" ref="Z135:AA135" si="190">Z127+Z115+Z112+Z102+Z96+Z92+Z88+Z84</f>
        <v>284910.4714239437</v>
      </c>
      <c r="AA135" s="111">
        <f t="shared" si="190"/>
        <v>16443.289786016503</v>
      </c>
      <c r="AB135" s="89"/>
      <c r="AC135" s="88">
        <f>N135+Q135+T135+W135+Z135</f>
        <v>1407314.1212054004</v>
      </c>
      <c r="AD135" s="111">
        <f>O135+R135+U135+X135+AA135</f>
        <v>77564.615986566496</v>
      </c>
      <c r="AE135" s="88">
        <f t="shared" ref="AE135:AE136" si="191">AC135+AD135</f>
        <v>1484878.737191967</v>
      </c>
      <c r="AF135" s="116">
        <f t="shared" ref="AF135:AH135" si="192">(AC127+AC115+AC112+AC102+AC96+AC92+AC88+AC84)-AC135</f>
        <v>0</v>
      </c>
      <c r="AG135" s="116">
        <f t="shared" si="192"/>
        <v>0</v>
      </c>
      <c r="AH135" s="116">
        <f t="shared" si="192"/>
        <v>0</v>
      </c>
    </row>
    <row r="136" spans="1:34" ht="15.75" customHeight="1">
      <c r="A136" s="112" t="s">
        <v>76</v>
      </c>
      <c r="B136" s="41"/>
      <c r="C136" s="41"/>
      <c r="D136" s="41"/>
      <c r="E136" s="83"/>
      <c r="F136" s="41"/>
      <c r="G136" s="41"/>
      <c r="H136" s="41"/>
      <c r="I136" s="41"/>
      <c r="J136" s="41"/>
      <c r="K136" s="41"/>
      <c r="L136" s="41"/>
      <c r="M136" s="41"/>
      <c r="N136" s="88">
        <f t="shared" ref="N136:O136" si="193">N135-N129-N132-N96-N88</f>
        <v>270329.996124</v>
      </c>
      <c r="O136" s="111">
        <f t="shared" si="193"/>
        <v>14609.65</v>
      </c>
      <c r="P136" s="89"/>
      <c r="Q136" s="88">
        <f t="shared" ref="Q136:R136" si="194">Q135-Q129-Q132-Q96-Q88</f>
        <v>266324.89600772003</v>
      </c>
      <c r="R136" s="111">
        <f t="shared" si="194"/>
        <v>15047.9395</v>
      </c>
      <c r="S136" s="89"/>
      <c r="T136" s="88">
        <f t="shared" ref="T136:U136" si="195">T135-T129-T132-T96-T88</f>
        <v>262258.00869445159</v>
      </c>
      <c r="U136" s="111">
        <f t="shared" si="195"/>
        <v>15499.377685000003</v>
      </c>
      <c r="V136" s="89"/>
      <c r="W136" s="88">
        <f t="shared" ref="W136:X136" si="196">W135-W129-W132-W96-W88</f>
        <v>268490.74895528518</v>
      </c>
      <c r="X136" s="111">
        <f t="shared" si="196"/>
        <v>15964.359015550002</v>
      </c>
      <c r="Y136" s="89"/>
      <c r="Z136" s="88">
        <f t="shared" ref="Z136:AA136" si="197">Z135-Z129-Z132-Z96-Z88</f>
        <v>274910.4714239437</v>
      </c>
      <c r="AA136" s="111">
        <f t="shared" si="197"/>
        <v>16443.289786016503</v>
      </c>
      <c r="AB136" s="89"/>
      <c r="AC136" s="113">
        <f>N136+Q136+T136+W136+Z136</f>
        <v>1342314.1212054004</v>
      </c>
      <c r="AD136" s="113">
        <f>O136+R136+U136+X136+AA136</f>
        <v>77564.615986566496</v>
      </c>
      <c r="AE136" s="113">
        <f t="shared" si="191"/>
        <v>1419878.737191967</v>
      </c>
      <c r="AF136" s="88">
        <f t="shared" ref="AF136:AH136" si="198">(AC135-AC132-AC129-AC88-AC96)-AC136</f>
        <v>0</v>
      </c>
      <c r="AG136" s="88">
        <f t="shared" si="198"/>
        <v>0</v>
      </c>
      <c r="AH136" s="88">
        <f t="shared" si="198"/>
        <v>0</v>
      </c>
    </row>
    <row r="137" spans="1:34" ht="15.75" customHeight="1">
      <c r="A137" s="114" t="s">
        <v>77</v>
      </c>
      <c r="B137" s="114"/>
      <c r="C137" s="115">
        <v>0.45</v>
      </c>
      <c r="D137" s="41"/>
      <c r="E137" s="83"/>
      <c r="F137" s="41"/>
      <c r="G137" s="41"/>
      <c r="H137" s="41"/>
      <c r="I137" s="41"/>
      <c r="J137" s="41"/>
      <c r="K137" s="41"/>
      <c r="L137" s="41"/>
      <c r="M137" s="41"/>
      <c r="N137" s="88">
        <f t="shared" ref="N137:O137" si="199">N136*$C$137</f>
        <v>121648.4982558</v>
      </c>
      <c r="O137" s="111">
        <f t="shared" si="199"/>
        <v>6574.3424999999997</v>
      </c>
      <c r="P137" s="89"/>
      <c r="Q137" s="88">
        <f t="shared" ref="Q137:R137" si="200">Q136*$C$137</f>
        <v>119846.20320347401</v>
      </c>
      <c r="R137" s="111">
        <f t="shared" si="200"/>
        <v>6771.5727750000005</v>
      </c>
      <c r="S137" s="89"/>
      <c r="T137" s="88">
        <f t="shared" ref="T137:U137" si="201">T136*$C$137</f>
        <v>118016.10391250323</v>
      </c>
      <c r="U137" s="111">
        <f t="shared" si="201"/>
        <v>6974.7199582500016</v>
      </c>
      <c r="V137" s="89"/>
      <c r="W137" s="88">
        <f t="shared" ref="W137:X137" si="202">W136*$C$137</f>
        <v>120820.83702987833</v>
      </c>
      <c r="X137" s="111">
        <f t="shared" si="202"/>
        <v>7183.9615569975012</v>
      </c>
      <c r="Y137" s="89"/>
      <c r="Z137" s="88">
        <f t="shared" ref="Z137:AA137" si="203">Z136*$C$137</f>
        <v>123709.71214077467</v>
      </c>
      <c r="AA137" s="111">
        <f t="shared" si="203"/>
        <v>7399.4804037074264</v>
      </c>
      <c r="AB137" s="89"/>
      <c r="AC137" s="88">
        <f>AC136*$C$137</f>
        <v>604041.35454243026</v>
      </c>
      <c r="AD137" s="111">
        <f>AD136*C137</f>
        <v>34904.077193954923</v>
      </c>
      <c r="AE137" s="88">
        <f>AD137+AC137</f>
        <v>638945.43173638522</v>
      </c>
      <c r="AF137" s="116"/>
      <c r="AG137" s="185" t="s">
        <v>78</v>
      </c>
      <c r="AH137" s="5"/>
    </row>
    <row r="138" spans="1:34" ht="18.75" customHeight="1" thickBot="1">
      <c r="A138" s="110" t="s">
        <v>79</v>
      </c>
      <c r="B138" s="41"/>
      <c r="C138" s="5"/>
      <c r="D138" s="41"/>
      <c r="E138" s="83"/>
      <c r="F138" s="41"/>
      <c r="G138" s="41"/>
      <c r="H138" s="41"/>
      <c r="I138" s="41"/>
      <c r="J138" s="41"/>
      <c r="K138" s="41"/>
      <c r="L138" s="41"/>
      <c r="M138" s="41"/>
      <c r="N138" s="117">
        <f t="shared" ref="N138:O138" si="204">N137+N135</f>
        <v>416978.49437979999</v>
      </c>
      <c r="O138" s="118">
        <f t="shared" si="204"/>
        <v>21183.9925</v>
      </c>
      <c r="P138" s="119"/>
      <c r="Q138" s="117">
        <f t="shared" ref="Q138:R138" si="205">Q137+Q135</f>
        <v>396171.09921119403</v>
      </c>
      <c r="R138" s="118">
        <f t="shared" si="205"/>
        <v>21819.512275000001</v>
      </c>
      <c r="S138" s="119"/>
      <c r="T138" s="117">
        <f t="shared" ref="T138:U138" si="206">T137+T135</f>
        <v>390274.11260695482</v>
      </c>
      <c r="U138" s="118">
        <f t="shared" si="206"/>
        <v>22474.097643250003</v>
      </c>
      <c r="V138" s="119"/>
      <c r="W138" s="117">
        <f t="shared" ref="W138:X138" si="207">W137+W135</f>
        <v>399311.58598516352</v>
      </c>
      <c r="X138" s="118">
        <f t="shared" si="207"/>
        <v>23148.320572547505</v>
      </c>
      <c r="Y138" s="119"/>
      <c r="Z138" s="117">
        <f t="shared" ref="Z138:AA138" si="208">Z137+Z135</f>
        <v>408620.18356471835</v>
      </c>
      <c r="AA138" s="118">
        <f t="shared" si="208"/>
        <v>23842.770189723931</v>
      </c>
      <c r="AB138" s="119"/>
      <c r="AC138" s="117">
        <f>AC137+AC135</f>
        <v>2011355.4757478307</v>
      </c>
      <c r="AD138" s="118">
        <f t="shared" ref="AD138:AE138" si="209">AD135+AD137</f>
        <v>112468.69318052143</v>
      </c>
      <c r="AE138" s="117">
        <f t="shared" si="209"/>
        <v>2123824.1689283522</v>
      </c>
      <c r="AF138" s="116"/>
      <c r="AG138" s="116"/>
      <c r="AH138" s="5"/>
    </row>
    <row r="139" spans="1:34" ht="15.75" customHeight="1" thickTop="1">
      <c r="A139" s="39"/>
      <c r="B139" s="39"/>
      <c r="C139" s="39"/>
      <c r="D139" s="39"/>
      <c r="E139" s="40"/>
      <c r="F139" s="39"/>
      <c r="G139" s="39"/>
      <c r="H139" s="39"/>
      <c r="I139" s="39"/>
      <c r="J139" s="39"/>
      <c r="K139" s="39"/>
      <c r="L139" s="39"/>
      <c r="M139" s="39"/>
      <c r="P139" s="35"/>
      <c r="S139" s="35"/>
      <c r="V139" s="35"/>
      <c r="Y139" s="35"/>
      <c r="AB139" s="35"/>
    </row>
    <row r="140" spans="1:34" ht="15.75" customHeight="1"/>
    <row r="141" spans="1:34" ht="47.25" customHeight="1">
      <c r="A141" s="178" t="s">
        <v>136</v>
      </c>
      <c r="B141" s="179"/>
      <c r="C141" s="179"/>
      <c r="D141" s="179"/>
      <c r="E141" s="179"/>
      <c r="F141" s="179"/>
      <c r="G141" s="179"/>
      <c r="H141" s="179"/>
      <c r="I141" s="179"/>
      <c r="J141" s="179"/>
      <c r="K141" s="179"/>
      <c r="L141" s="179"/>
      <c r="M141" s="180"/>
      <c r="N141" s="155"/>
    </row>
    <row r="142" spans="1:34" ht="15.75" customHeight="1">
      <c r="A142" s="156" t="s">
        <v>111</v>
      </c>
      <c r="B142" s="157"/>
      <c r="C142" s="157"/>
      <c r="D142" s="157"/>
      <c r="E142" s="157"/>
      <c r="F142" s="157"/>
      <c r="G142" s="157"/>
      <c r="H142" s="157"/>
      <c r="I142" s="157"/>
      <c r="J142" s="157"/>
      <c r="K142" s="157"/>
      <c r="L142" s="157"/>
      <c r="M142" s="157"/>
    </row>
    <row r="143" spans="1:34" ht="15.75" customHeight="1"/>
    <row r="144" spans="1:34" ht="15.75" customHeight="1">
      <c r="A144" s="39"/>
      <c r="D144" s="121"/>
      <c r="E144" s="40"/>
      <c r="F144" s="40"/>
    </row>
    <row r="145" spans="1:16" ht="15.75" customHeight="1">
      <c r="A145" s="39"/>
      <c r="D145" s="121"/>
      <c r="E145" s="40"/>
      <c r="F145" s="40"/>
    </row>
    <row r="146" spans="1:16" ht="15.75" customHeight="1">
      <c r="A146" s="122"/>
      <c r="D146" s="121"/>
      <c r="E146" s="40"/>
      <c r="F146" s="40"/>
    </row>
    <row r="147" spans="1:16" ht="15.75" customHeight="1">
      <c r="D147" s="121"/>
      <c r="E147" s="40"/>
      <c r="F147" s="40"/>
      <c r="P147" s="10"/>
    </row>
    <row r="148" spans="1:16" ht="15.75" customHeight="1">
      <c r="D148" s="121"/>
      <c r="E148" s="40"/>
      <c r="F148" s="40"/>
    </row>
    <row r="149" spans="1:16" ht="15.75" customHeight="1">
      <c r="A149" s="123"/>
      <c r="B149" s="5"/>
      <c r="D149" s="121"/>
      <c r="E149" s="40"/>
      <c r="F149" s="40"/>
    </row>
    <row r="150" spans="1:16" ht="34.5" customHeight="1">
      <c r="A150" s="121"/>
      <c r="D150" s="121"/>
      <c r="E150" s="40"/>
      <c r="F150" s="40"/>
    </row>
    <row r="151" spans="1:16" ht="15.75" customHeight="1">
      <c r="A151" s="121"/>
      <c r="D151" s="121"/>
      <c r="E151" s="40"/>
      <c r="F151" s="40"/>
    </row>
    <row r="152" spans="1:16" ht="15.75" customHeight="1">
      <c r="A152" s="121"/>
      <c r="D152" s="121"/>
      <c r="E152" s="40"/>
      <c r="F152" s="40"/>
    </row>
    <row r="153" spans="1:16" ht="15.75" customHeight="1">
      <c r="A153" s="121"/>
    </row>
    <row r="154" spans="1:16" ht="15.75" customHeight="1">
      <c r="A154" s="121"/>
    </row>
    <row r="155" spans="1:16" ht="15.75" customHeight="1">
      <c r="A155" s="121"/>
    </row>
    <row r="156" spans="1:16" ht="15.75" customHeight="1">
      <c r="A156" s="121"/>
    </row>
    <row r="157" spans="1:16" ht="15.75" customHeight="1">
      <c r="A157" s="123"/>
      <c r="B157" s="5"/>
    </row>
    <row r="158" spans="1:16" ht="15.75" customHeight="1">
      <c r="A158" s="121"/>
    </row>
    <row r="159" spans="1:16" ht="15.75" customHeight="1">
      <c r="A159" s="121"/>
    </row>
    <row r="160" spans="1:16" ht="15.75" customHeight="1">
      <c r="A160" s="121"/>
    </row>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spans="15:29" ht="15.75" customHeight="1"/>
    <row r="242" spans="15:29" ht="15.75" customHeight="1"/>
    <row r="243" spans="15:29" ht="15.75" customHeight="1">
      <c r="O243" s="124"/>
      <c r="R243" s="124"/>
      <c r="U243" s="124"/>
      <c r="X243" s="124"/>
    </row>
    <row r="244" spans="15:29" ht="15.75" customHeight="1">
      <c r="O244" s="124"/>
      <c r="R244" s="124"/>
      <c r="U244" s="124"/>
      <c r="X244" s="124"/>
      <c r="AA244" s="124"/>
      <c r="AC244" s="124"/>
    </row>
    <row r="245" spans="15:29" ht="15.75" customHeight="1">
      <c r="O245" s="124"/>
      <c r="R245" s="124"/>
      <c r="U245" s="124"/>
      <c r="X245" s="124"/>
      <c r="AA245" s="124"/>
      <c r="AC245" s="124"/>
    </row>
    <row r="246" spans="15:29" ht="15.75" customHeight="1">
      <c r="O246" s="124"/>
      <c r="R246" s="124"/>
      <c r="U246" s="124"/>
      <c r="X246" s="124"/>
      <c r="AA246" s="124"/>
      <c r="AC246" s="124"/>
    </row>
    <row r="247" spans="15:29" ht="15.75" customHeight="1">
      <c r="O247" s="124"/>
      <c r="R247" s="124"/>
      <c r="U247" s="124"/>
      <c r="X247" s="124"/>
      <c r="AA247" s="124"/>
      <c r="AC247" s="124"/>
    </row>
    <row r="248" spans="15:29" ht="15.75" customHeight="1">
      <c r="O248" s="124"/>
      <c r="R248" s="124"/>
      <c r="U248" s="124"/>
      <c r="X248" s="124"/>
      <c r="AA248" s="124"/>
      <c r="AC248" s="124"/>
    </row>
    <row r="249" spans="15:29" ht="15.75" customHeight="1">
      <c r="O249" s="124"/>
      <c r="R249" s="124"/>
      <c r="U249" s="124"/>
      <c r="X249" s="124"/>
      <c r="AA249" s="124"/>
      <c r="AC249" s="124"/>
    </row>
    <row r="250" spans="15:29" ht="15.75" customHeight="1">
      <c r="O250" s="124"/>
      <c r="R250" s="124"/>
      <c r="U250" s="124"/>
      <c r="X250" s="124"/>
      <c r="AA250" s="124"/>
      <c r="AC250" s="124"/>
    </row>
    <row r="251" spans="15:29" ht="15.75" customHeight="1">
      <c r="O251" s="124"/>
      <c r="R251" s="124"/>
      <c r="U251" s="124"/>
      <c r="X251" s="124"/>
      <c r="AA251" s="124"/>
      <c r="AC251" s="124"/>
    </row>
    <row r="252" spans="15:29" ht="15.75" customHeight="1">
      <c r="O252" s="124"/>
      <c r="R252" s="124"/>
      <c r="U252" s="124"/>
      <c r="X252" s="124"/>
      <c r="AA252" s="124"/>
      <c r="AC252" s="124"/>
    </row>
    <row r="253" spans="15:29" ht="15.75" customHeight="1">
      <c r="O253" s="124"/>
      <c r="R253" s="124"/>
      <c r="U253" s="124"/>
      <c r="X253" s="124"/>
      <c r="AA253" s="124"/>
      <c r="AC253" s="124"/>
    </row>
    <row r="254" spans="15:29" ht="15.75" customHeight="1">
      <c r="O254" s="124"/>
      <c r="R254" s="124"/>
      <c r="U254" s="124"/>
      <c r="X254" s="124"/>
      <c r="AA254" s="124"/>
      <c r="AC254" s="124"/>
    </row>
    <row r="255" spans="15:29" ht="15.75" customHeight="1">
      <c r="O255" s="124"/>
      <c r="R255" s="124"/>
      <c r="U255" s="124"/>
      <c r="X255" s="124"/>
      <c r="AA255" s="124"/>
      <c r="AC255" s="124"/>
    </row>
    <row r="256" spans="15:29" ht="15.75" customHeight="1">
      <c r="O256" s="124"/>
      <c r="R256" s="124"/>
      <c r="U256" s="124"/>
      <c r="X256" s="124"/>
      <c r="AA256" s="124"/>
      <c r="AC256" s="124"/>
    </row>
    <row r="257" spans="15:30" ht="15.75" customHeight="1">
      <c r="O257" s="124"/>
      <c r="R257" s="124"/>
      <c r="U257" s="124"/>
      <c r="X257" s="124"/>
      <c r="AA257" s="124"/>
      <c r="AC257" s="124"/>
    </row>
    <row r="258" spans="15:30" ht="15.75" customHeight="1">
      <c r="O258" s="124"/>
      <c r="R258" s="124"/>
      <c r="U258" s="124"/>
      <c r="X258" s="124"/>
      <c r="AA258" s="124"/>
      <c r="AC258" s="124"/>
    </row>
    <row r="259" spans="15:30" ht="15.75" customHeight="1">
      <c r="O259" s="124"/>
      <c r="R259" s="124"/>
      <c r="U259" s="124"/>
      <c r="X259" s="124"/>
      <c r="AA259" s="124"/>
      <c r="AC259" s="124"/>
    </row>
    <row r="260" spans="15:30" ht="15.75" customHeight="1">
      <c r="O260" s="124"/>
      <c r="R260" s="124"/>
      <c r="U260" s="124"/>
      <c r="X260" s="124"/>
      <c r="AA260" s="124"/>
      <c r="AC260" s="124"/>
    </row>
    <row r="261" spans="15:30" ht="15.75" customHeight="1">
      <c r="O261" s="124"/>
      <c r="R261" s="124"/>
      <c r="U261" s="124"/>
      <c r="X261" s="124"/>
      <c r="AA261" s="124"/>
      <c r="AC261" s="124"/>
    </row>
    <row r="262" spans="15:30" ht="15.75" customHeight="1">
      <c r="O262" s="124"/>
      <c r="R262" s="124"/>
      <c r="U262" s="124"/>
      <c r="X262" s="124"/>
      <c r="AA262" s="124"/>
      <c r="AC262" s="124"/>
    </row>
    <row r="263" spans="15:30" ht="15.75" customHeight="1">
      <c r="O263" s="124"/>
      <c r="R263" s="124"/>
      <c r="U263" s="124"/>
      <c r="X263" s="124"/>
      <c r="AA263" s="124"/>
      <c r="AC263" s="124"/>
    </row>
    <row r="264" spans="15:30" ht="15.75" customHeight="1">
      <c r="O264" s="124"/>
      <c r="R264" s="124"/>
      <c r="U264" s="124"/>
      <c r="X264" s="124"/>
      <c r="AA264" s="124"/>
      <c r="AC264" s="124"/>
    </row>
    <row r="265" spans="15:30" ht="15.75" customHeight="1">
      <c r="O265" s="124"/>
      <c r="R265" s="124"/>
      <c r="U265" s="124"/>
      <c r="X265" s="124"/>
      <c r="AA265" s="124"/>
      <c r="AC265" s="124"/>
    </row>
    <row r="266" spans="15:30" ht="15.75" customHeight="1">
      <c r="O266" s="124"/>
      <c r="R266" s="124"/>
      <c r="U266" s="124"/>
      <c r="X266" s="124"/>
      <c r="AA266" s="124"/>
      <c r="AC266" s="124"/>
    </row>
    <row r="267" spans="15:30" ht="15.75" customHeight="1">
      <c r="O267" s="124"/>
      <c r="R267" s="124"/>
      <c r="U267" s="124"/>
      <c r="X267" s="124"/>
      <c r="AA267" s="124"/>
      <c r="AD267" s="124"/>
    </row>
    <row r="268" spans="15:30" ht="15.75" customHeight="1">
      <c r="O268" s="124"/>
      <c r="R268" s="124"/>
      <c r="U268" s="124"/>
      <c r="X268" s="124"/>
      <c r="AA268" s="124"/>
      <c r="AD268" s="124"/>
    </row>
    <row r="269" spans="15:30" ht="15.75" customHeight="1">
      <c r="O269" s="124"/>
      <c r="R269" s="124"/>
      <c r="U269" s="124"/>
      <c r="X269" s="124"/>
      <c r="AA269" s="124"/>
      <c r="AD269" s="124"/>
    </row>
    <row r="270" spans="15:30" ht="15.75" customHeight="1">
      <c r="O270" s="124"/>
      <c r="R270" s="124"/>
      <c r="U270" s="124"/>
      <c r="X270" s="124"/>
      <c r="AA270" s="124"/>
      <c r="AD270" s="124"/>
    </row>
    <row r="271" spans="15:30" ht="15.75" customHeight="1">
      <c r="O271" s="124"/>
      <c r="R271" s="124"/>
      <c r="U271" s="124"/>
      <c r="X271" s="124"/>
      <c r="AA271" s="124"/>
      <c r="AD271" s="124"/>
    </row>
    <row r="272" spans="15:30" ht="15.75" customHeight="1">
      <c r="O272" s="124"/>
      <c r="R272" s="124"/>
      <c r="U272" s="124"/>
      <c r="X272" s="124"/>
      <c r="AA272" s="124"/>
      <c r="AD272" s="124"/>
    </row>
    <row r="273" spans="15:30" ht="15.75" customHeight="1">
      <c r="O273" s="124"/>
      <c r="R273" s="124"/>
      <c r="U273" s="124"/>
      <c r="X273" s="124"/>
      <c r="AA273" s="124"/>
      <c r="AD273" s="124"/>
    </row>
    <row r="274" spans="15:30" ht="15.75" customHeight="1">
      <c r="O274" s="124"/>
      <c r="R274" s="124"/>
      <c r="U274" s="124"/>
      <c r="X274" s="124"/>
      <c r="AA274" s="124"/>
      <c r="AD274" s="124"/>
    </row>
    <row r="275" spans="15:30" ht="15.75" customHeight="1">
      <c r="O275" s="124"/>
      <c r="R275" s="124"/>
      <c r="U275" s="124"/>
      <c r="X275" s="124"/>
      <c r="AA275" s="124"/>
      <c r="AD275" s="124"/>
    </row>
    <row r="276" spans="15:30" ht="15.75" customHeight="1">
      <c r="O276" s="124"/>
      <c r="R276" s="124"/>
      <c r="U276" s="124"/>
      <c r="X276" s="124"/>
      <c r="AA276" s="124"/>
      <c r="AD276" s="124"/>
    </row>
    <row r="277" spans="15:30" ht="15.75" customHeight="1">
      <c r="O277" s="124"/>
      <c r="R277" s="124"/>
      <c r="U277" s="124"/>
      <c r="X277" s="124"/>
      <c r="AA277" s="124"/>
      <c r="AD277" s="124"/>
    </row>
    <row r="278" spans="15:30" ht="15.75" customHeight="1">
      <c r="O278" s="124"/>
      <c r="R278" s="124"/>
      <c r="U278" s="124"/>
      <c r="X278" s="124"/>
      <c r="AA278" s="124"/>
      <c r="AD278" s="124"/>
    </row>
    <row r="279" spans="15:30" ht="15.75" customHeight="1">
      <c r="O279" s="124"/>
      <c r="R279" s="124"/>
      <c r="U279" s="124"/>
      <c r="X279" s="124"/>
      <c r="AA279" s="124"/>
      <c r="AD279" s="124"/>
    </row>
    <row r="280" spans="15:30" ht="15.75" customHeight="1">
      <c r="O280" s="124"/>
      <c r="R280" s="124"/>
      <c r="U280" s="124"/>
      <c r="X280" s="124"/>
      <c r="AA280" s="124"/>
      <c r="AD280" s="124"/>
    </row>
    <row r="281" spans="15:30" ht="15.75" customHeight="1">
      <c r="O281" s="124"/>
      <c r="R281" s="124"/>
      <c r="U281" s="124"/>
      <c r="X281" s="124"/>
      <c r="AA281" s="124"/>
      <c r="AD281" s="124"/>
    </row>
    <row r="282" spans="15:30" ht="15.75" customHeight="1">
      <c r="O282" s="124"/>
      <c r="R282" s="124"/>
      <c r="U282" s="124"/>
      <c r="X282" s="124"/>
      <c r="AA282" s="124"/>
      <c r="AD282" s="124"/>
    </row>
    <row r="283" spans="15:30" ht="15.75" customHeight="1">
      <c r="O283" s="124"/>
      <c r="R283" s="124"/>
      <c r="U283" s="124"/>
      <c r="X283" s="124"/>
      <c r="AA283" s="124"/>
      <c r="AD283" s="124"/>
    </row>
    <row r="284" spans="15:30" ht="15.75" customHeight="1">
      <c r="O284" s="124"/>
      <c r="R284" s="124"/>
      <c r="U284" s="124"/>
      <c r="X284" s="124"/>
      <c r="AA284" s="124"/>
      <c r="AD284" s="124"/>
    </row>
    <row r="285" spans="15:30" ht="15.75" customHeight="1">
      <c r="O285" s="124"/>
      <c r="R285" s="124"/>
      <c r="U285" s="124"/>
      <c r="X285" s="124"/>
      <c r="AA285" s="124"/>
      <c r="AD285" s="124"/>
    </row>
    <row r="286" spans="15:30" ht="15.75" customHeight="1">
      <c r="O286" s="124"/>
      <c r="R286" s="124"/>
      <c r="U286" s="124"/>
      <c r="X286" s="124"/>
      <c r="AA286" s="124"/>
      <c r="AD286" s="124"/>
    </row>
    <row r="287" spans="15:30" ht="15.75" customHeight="1">
      <c r="O287" s="124"/>
      <c r="R287" s="124"/>
      <c r="U287" s="124"/>
      <c r="X287" s="124"/>
      <c r="AA287" s="124"/>
      <c r="AD287" s="124"/>
    </row>
    <row r="288" spans="15:30" ht="15.75" customHeight="1">
      <c r="O288" s="124"/>
      <c r="R288" s="124"/>
      <c r="U288" s="124"/>
      <c r="X288" s="124"/>
      <c r="AA288" s="124"/>
      <c r="AD288" s="124"/>
    </row>
    <row r="289" spans="15:30" ht="15.75" customHeight="1">
      <c r="O289" s="124"/>
      <c r="R289" s="124"/>
      <c r="U289" s="124"/>
      <c r="X289" s="124"/>
      <c r="AA289" s="124"/>
      <c r="AD289" s="124"/>
    </row>
    <row r="290" spans="15:30" ht="15.75" customHeight="1">
      <c r="O290" s="124"/>
      <c r="R290" s="124"/>
      <c r="U290" s="124"/>
      <c r="X290" s="124"/>
      <c r="AA290" s="124"/>
      <c r="AD290" s="124"/>
    </row>
    <row r="291" spans="15:30" ht="15.75" customHeight="1">
      <c r="O291" s="124"/>
      <c r="R291" s="124"/>
      <c r="U291" s="124"/>
      <c r="X291" s="124"/>
      <c r="AA291" s="124"/>
      <c r="AD291" s="124"/>
    </row>
    <row r="292" spans="15:30" ht="15.75" customHeight="1">
      <c r="O292" s="124"/>
      <c r="R292" s="124"/>
      <c r="U292" s="124"/>
      <c r="X292" s="124"/>
      <c r="AA292" s="124"/>
      <c r="AD292" s="124"/>
    </row>
    <row r="293" spans="15:30" ht="15.75" customHeight="1">
      <c r="O293" s="124"/>
      <c r="R293" s="124"/>
      <c r="U293" s="124"/>
      <c r="X293" s="124"/>
      <c r="AA293" s="124"/>
      <c r="AD293" s="124"/>
    </row>
    <row r="294" spans="15:30" ht="15.75" customHeight="1">
      <c r="O294" s="124"/>
      <c r="R294" s="124"/>
      <c r="U294" s="124"/>
      <c r="X294" s="124"/>
      <c r="AA294" s="124"/>
      <c r="AD294" s="124"/>
    </row>
    <row r="295" spans="15:30" ht="15.75" customHeight="1">
      <c r="O295" s="124"/>
      <c r="R295" s="124"/>
      <c r="U295" s="124"/>
      <c r="X295" s="124"/>
      <c r="AA295" s="124"/>
      <c r="AD295" s="124"/>
    </row>
    <row r="296" spans="15:30" ht="15.75" customHeight="1">
      <c r="O296" s="124"/>
      <c r="R296" s="124"/>
      <c r="U296" s="124"/>
      <c r="X296" s="124"/>
      <c r="AA296" s="124"/>
      <c r="AD296" s="124"/>
    </row>
    <row r="297" spans="15:30" ht="15.75" customHeight="1">
      <c r="O297" s="124"/>
      <c r="R297" s="124"/>
      <c r="U297" s="124"/>
      <c r="X297" s="124"/>
      <c r="AA297" s="124"/>
      <c r="AD297" s="124"/>
    </row>
    <row r="298" spans="15:30" ht="15.75" customHeight="1">
      <c r="O298" s="124"/>
      <c r="R298" s="124"/>
      <c r="U298" s="124"/>
      <c r="X298" s="124"/>
      <c r="AA298" s="124"/>
      <c r="AD298" s="124"/>
    </row>
    <row r="299" spans="15:30" ht="15.75" customHeight="1">
      <c r="O299" s="124"/>
      <c r="R299" s="124"/>
      <c r="U299" s="124"/>
      <c r="X299" s="124"/>
      <c r="AA299" s="124"/>
      <c r="AD299" s="124"/>
    </row>
    <row r="300" spans="15:30" ht="15.75" customHeight="1">
      <c r="O300" s="124"/>
      <c r="R300" s="124"/>
      <c r="U300" s="124"/>
      <c r="X300" s="124"/>
      <c r="AA300" s="124"/>
      <c r="AD300" s="124"/>
    </row>
    <row r="301" spans="15:30" ht="15.75" customHeight="1">
      <c r="O301" s="124"/>
      <c r="R301" s="124"/>
      <c r="U301" s="124"/>
      <c r="X301" s="124"/>
      <c r="AA301" s="124"/>
      <c r="AD301" s="124"/>
    </row>
    <row r="302" spans="15:30" ht="15.75" customHeight="1">
      <c r="O302" s="124"/>
      <c r="R302" s="124"/>
      <c r="U302" s="124"/>
      <c r="X302" s="124"/>
      <c r="AA302" s="124"/>
      <c r="AD302" s="124"/>
    </row>
    <row r="303" spans="15:30" ht="15.75" customHeight="1">
      <c r="O303" s="124"/>
      <c r="R303" s="124"/>
      <c r="U303" s="124"/>
      <c r="X303" s="124"/>
      <c r="AA303" s="124"/>
      <c r="AD303" s="124"/>
    </row>
    <row r="304" spans="15:30" ht="15.75" customHeight="1">
      <c r="O304" s="124"/>
      <c r="R304" s="124"/>
      <c r="U304" s="124"/>
      <c r="X304" s="124"/>
      <c r="AA304" s="124"/>
      <c r="AD304" s="124"/>
    </row>
    <row r="305" spans="15:30" ht="15.75" customHeight="1">
      <c r="O305" s="124"/>
      <c r="R305" s="124"/>
      <c r="U305" s="124"/>
      <c r="X305" s="124"/>
      <c r="AA305" s="124"/>
      <c r="AD305" s="124"/>
    </row>
    <row r="306" spans="15:30" ht="15.75" customHeight="1">
      <c r="O306" s="124"/>
      <c r="R306" s="124"/>
      <c r="U306" s="124"/>
      <c r="X306" s="124"/>
      <c r="AA306" s="124"/>
      <c r="AD306" s="124"/>
    </row>
    <row r="307" spans="15:30" ht="15.75" customHeight="1">
      <c r="O307" s="124"/>
      <c r="R307" s="124"/>
      <c r="U307" s="124"/>
      <c r="X307" s="124"/>
      <c r="AA307" s="124"/>
      <c r="AD307" s="124"/>
    </row>
    <row r="308" spans="15:30" ht="15.75" customHeight="1">
      <c r="O308" s="124"/>
      <c r="R308" s="124"/>
      <c r="U308" s="124"/>
      <c r="X308" s="124"/>
      <c r="AA308" s="124"/>
      <c r="AD308" s="124"/>
    </row>
    <row r="309" spans="15:30" ht="15.75" customHeight="1">
      <c r="O309" s="124"/>
      <c r="R309" s="124"/>
      <c r="U309" s="124"/>
      <c r="X309" s="124"/>
      <c r="AA309" s="124"/>
      <c r="AD309" s="124"/>
    </row>
    <row r="310" spans="15:30" ht="15.75" customHeight="1">
      <c r="O310" s="124"/>
      <c r="R310" s="124"/>
      <c r="U310" s="124"/>
      <c r="X310" s="124"/>
      <c r="AA310" s="124"/>
      <c r="AD310" s="124"/>
    </row>
    <row r="311" spans="15:30" ht="15.75" customHeight="1">
      <c r="O311" s="124"/>
      <c r="R311" s="124"/>
      <c r="U311" s="124"/>
      <c r="X311" s="124"/>
      <c r="AA311" s="124"/>
      <c r="AD311" s="124"/>
    </row>
    <row r="312" spans="15:30" ht="15.75" customHeight="1">
      <c r="O312" s="124"/>
      <c r="R312" s="124"/>
      <c r="U312" s="124"/>
      <c r="X312" s="124"/>
      <c r="AA312" s="124"/>
      <c r="AD312" s="124"/>
    </row>
    <row r="313" spans="15:30" ht="15.75" customHeight="1">
      <c r="O313" s="124"/>
      <c r="R313" s="124"/>
      <c r="U313" s="124"/>
      <c r="X313" s="124"/>
      <c r="AA313" s="124"/>
      <c r="AD313" s="124"/>
    </row>
    <row r="314" spans="15:30" ht="15.75" customHeight="1">
      <c r="O314" s="124"/>
      <c r="R314" s="124"/>
      <c r="U314" s="124"/>
      <c r="X314" s="124"/>
      <c r="AA314" s="124"/>
      <c r="AD314" s="124"/>
    </row>
    <row r="315" spans="15:30" ht="15.75" customHeight="1">
      <c r="O315" s="124"/>
      <c r="R315" s="124"/>
      <c r="U315" s="124"/>
      <c r="X315" s="124"/>
      <c r="AA315" s="124"/>
      <c r="AD315" s="124"/>
    </row>
    <row r="316" spans="15:30" ht="15.75" customHeight="1">
      <c r="O316" s="124"/>
      <c r="R316" s="124"/>
      <c r="U316" s="124"/>
      <c r="X316" s="124"/>
      <c r="AA316" s="124"/>
      <c r="AD316" s="124"/>
    </row>
    <row r="317" spans="15:30" ht="15.75" customHeight="1">
      <c r="O317" s="124"/>
      <c r="R317" s="124"/>
      <c r="U317" s="124"/>
      <c r="X317" s="124"/>
      <c r="AA317" s="124"/>
      <c r="AD317" s="124"/>
    </row>
    <row r="318" spans="15:30" ht="15.75" customHeight="1">
      <c r="O318" s="124"/>
      <c r="R318" s="124"/>
      <c r="U318" s="124"/>
      <c r="X318" s="124"/>
      <c r="AA318" s="124"/>
      <c r="AD318" s="124"/>
    </row>
    <row r="319" spans="15:30" ht="15.75" customHeight="1">
      <c r="O319" s="124"/>
      <c r="R319" s="124"/>
      <c r="U319" s="124"/>
      <c r="X319" s="124"/>
      <c r="AA319" s="124"/>
      <c r="AD319" s="124"/>
    </row>
    <row r="320" spans="15:30" ht="15.75" customHeight="1">
      <c r="O320" s="124"/>
      <c r="R320" s="124"/>
      <c r="U320" s="124"/>
      <c r="X320" s="124"/>
      <c r="AA320" s="124"/>
      <c r="AD320" s="124"/>
    </row>
    <row r="321" spans="15:30" ht="15.75" customHeight="1">
      <c r="O321" s="124"/>
      <c r="R321" s="124"/>
      <c r="U321" s="124"/>
      <c r="X321" s="124"/>
      <c r="AA321" s="124"/>
      <c r="AD321" s="124"/>
    </row>
    <row r="322" spans="15:30" ht="15.75" customHeight="1">
      <c r="O322" s="124"/>
      <c r="R322" s="124"/>
      <c r="U322" s="124"/>
      <c r="X322" s="124"/>
      <c r="AA322" s="124"/>
      <c r="AD322" s="124"/>
    </row>
    <row r="323" spans="15:30" ht="15.75" customHeight="1">
      <c r="O323" s="124"/>
      <c r="R323" s="124"/>
      <c r="U323" s="124"/>
      <c r="X323" s="124"/>
      <c r="AA323" s="124"/>
      <c r="AD323" s="124"/>
    </row>
    <row r="324" spans="15:30" ht="15.75" customHeight="1">
      <c r="O324" s="124"/>
      <c r="R324" s="124"/>
      <c r="U324" s="124"/>
      <c r="X324" s="124"/>
      <c r="AA324" s="124"/>
      <c r="AD324" s="124"/>
    </row>
    <row r="325" spans="15:30" ht="15.75" customHeight="1">
      <c r="O325" s="124"/>
      <c r="R325" s="124"/>
      <c r="U325" s="124"/>
      <c r="X325" s="124"/>
      <c r="AA325" s="124"/>
      <c r="AD325" s="124"/>
    </row>
    <row r="326" spans="15:30" ht="15.75" customHeight="1">
      <c r="O326" s="124"/>
      <c r="R326" s="124"/>
      <c r="U326" s="124"/>
      <c r="X326" s="124"/>
      <c r="AA326" s="124"/>
      <c r="AD326" s="124"/>
    </row>
    <row r="327" spans="15:30" ht="15.75" customHeight="1">
      <c r="O327" s="124"/>
      <c r="R327" s="124"/>
      <c r="U327" s="124"/>
      <c r="X327" s="124"/>
      <c r="AA327" s="124"/>
      <c r="AD327" s="124"/>
    </row>
    <row r="328" spans="15:30" ht="15.75" customHeight="1">
      <c r="O328" s="124"/>
      <c r="R328" s="124"/>
      <c r="U328" s="124"/>
      <c r="X328" s="124"/>
      <c r="AA328" s="124"/>
      <c r="AD328" s="124"/>
    </row>
    <row r="329" spans="15:30" ht="15.75" customHeight="1">
      <c r="O329" s="124"/>
      <c r="R329" s="124"/>
      <c r="U329" s="124"/>
      <c r="X329" s="124"/>
      <c r="AA329" s="124"/>
      <c r="AD329" s="124"/>
    </row>
    <row r="330" spans="15:30" ht="15.75" customHeight="1">
      <c r="O330" s="124"/>
      <c r="R330" s="124"/>
      <c r="U330" s="124"/>
      <c r="X330" s="124"/>
      <c r="AA330" s="124"/>
      <c r="AD330" s="124"/>
    </row>
    <row r="331" spans="15:30" ht="15.75" customHeight="1">
      <c r="O331" s="124"/>
      <c r="R331" s="124"/>
      <c r="U331" s="124"/>
      <c r="X331" s="124"/>
      <c r="AA331" s="124"/>
      <c r="AD331" s="124"/>
    </row>
    <row r="332" spans="15:30" ht="15.75" customHeight="1">
      <c r="O332" s="124"/>
      <c r="R332" s="124"/>
      <c r="U332" s="124"/>
      <c r="X332" s="124"/>
      <c r="AA332" s="124"/>
      <c r="AD332" s="124"/>
    </row>
    <row r="333" spans="15:30" ht="15.75" customHeight="1">
      <c r="O333" s="124"/>
      <c r="R333" s="124"/>
      <c r="U333" s="124"/>
      <c r="X333" s="124"/>
      <c r="AA333" s="124"/>
      <c r="AD333" s="124"/>
    </row>
    <row r="334" spans="15:30" ht="15.75" customHeight="1">
      <c r="O334" s="124"/>
      <c r="R334" s="124"/>
      <c r="U334" s="124"/>
      <c r="X334" s="124"/>
      <c r="AA334" s="124"/>
      <c r="AD334" s="124"/>
    </row>
    <row r="335" spans="15:30" ht="15.75" customHeight="1">
      <c r="O335" s="124"/>
      <c r="R335" s="124"/>
      <c r="U335" s="124"/>
      <c r="X335" s="124"/>
      <c r="AA335" s="124"/>
      <c r="AD335" s="124"/>
    </row>
    <row r="336" spans="15:30" ht="15.75" customHeight="1">
      <c r="O336" s="124"/>
      <c r="R336" s="124"/>
      <c r="U336" s="124"/>
      <c r="X336" s="124"/>
      <c r="AA336" s="124"/>
      <c r="AD336" s="124"/>
    </row>
    <row r="337" spans="15:30" ht="15.75" customHeight="1">
      <c r="O337" s="124"/>
      <c r="R337" s="124"/>
      <c r="U337" s="124"/>
      <c r="X337" s="124"/>
      <c r="AA337" s="124"/>
      <c r="AD337" s="124"/>
    </row>
    <row r="338" spans="15:30" ht="15.75" customHeight="1">
      <c r="O338" s="124"/>
      <c r="R338" s="124"/>
      <c r="U338" s="124"/>
      <c r="X338" s="124"/>
      <c r="AA338" s="124"/>
      <c r="AD338" s="124"/>
    </row>
    <row r="339" spans="15:30" ht="15.75" customHeight="1">
      <c r="O339" s="124"/>
      <c r="R339" s="124"/>
      <c r="U339" s="124"/>
      <c r="X339" s="124"/>
      <c r="AA339" s="124"/>
      <c r="AD339" s="124"/>
    </row>
    <row r="340" spans="15:30" ht="15.75" customHeight="1">
      <c r="O340" s="124"/>
      <c r="R340" s="124"/>
      <c r="U340" s="124"/>
      <c r="X340" s="124"/>
      <c r="AA340" s="124"/>
      <c r="AD340" s="124"/>
    </row>
    <row r="341" spans="15:30" ht="15.75" customHeight="1">
      <c r="O341" s="124"/>
      <c r="R341" s="124"/>
      <c r="U341" s="124"/>
      <c r="X341" s="124"/>
      <c r="AA341" s="124"/>
      <c r="AD341" s="124"/>
    </row>
    <row r="342" spans="15:30" ht="15.75" customHeight="1">
      <c r="O342" s="124"/>
      <c r="R342" s="124"/>
      <c r="U342" s="124"/>
      <c r="X342" s="124"/>
      <c r="AA342" s="124"/>
      <c r="AD342" s="124"/>
    </row>
    <row r="343" spans="15:30" ht="15.75" customHeight="1">
      <c r="O343" s="124"/>
      <c r="R343" s="124"/>
      <c r="U343" s="124"/>
      <c r="X343" s="124"/>
      <c r="AA343" s="124"/>
      <c r="AD343" s="124"/>
    </row>
    <row r="344" spans="15:30" ht="15.75" customHeight="1">
      <c r="O344" s="124"/>
      <c r="R344" s="124"/>
      <c r="U344" s="124"/>
      <c r="X344" s="124"/>
      <c r="AA344" s="124"/>
      <c r="AD344" s="124"/>
    </row>
    <row r="345" spans="15:30" ht="15.75" customHeight="1">
      <c r="O345" s="124"/>
      <c r="R345" s="124"/>
      <c r="U345" s="124"/>
      <c r="X345" s="124"/>
      <c r="AA345" s="124"/>
      <c r="AD345" s="124"/>
    </row>
    <row r="346" spans="15:30" ht="15.75" customHeight="1">
      <c r="O346" s="124"/>
      <c r="R346" s="124"/>
      <c r="U346" s="124"/>
      <c r="X346" s="124"/>
      <c r="AA346" s="124"/>
      <c r="AD346" s="124"/>
    </row>
    <row r="347" spans="15:30" ht="15.75" customHeight="1">
      <c r="O347" s="124"/>
      <c r="R347" s="124"/>
      <c r="U347" s="124"/>
      <c r="X347" s="124"/>
      <c r="AA347" s="124"/>
      <c r="AD347" s="124"/>
    </row>
    <row r="348" spans="15:30" ht="15.75" customHeight="1">
      <c r="O348" s="124"/>
      <c r="R348" s="124"/>
      <c r="U348" s="124"/>
      <c r="X348" s="124"/>
      <c r="AA348" s="124"/>
      <c r="AD348" s="124"/>
    </row>
    <row r="349" spans="15:30" ht="15.75" customHeight="1">
      <c r="O349" s="124"/>
      <c r="R349" s="124"/>
      <c r="U349" s="124"/>
      <c r="X349" s="124"/>
      <c r="AA349" s="124"/>
      <c r="AD349" s="124"/>
    </row>
    <row r="350" spans="15:30" ht="15.75" customHeight="1">
      <c r="O350" s="124"/>
      <c r="R350" s="124"/>
      <c r="U350" s="124"/>
      <c r="X350" s="124"/>
      <c r="AA350" s="124"/>
      <c r="AD350" s="124"/>
    </row>
    <row r="351" spans="15:30" ht="15.75" customHeight="1">
      <c r="O351" s="124"/>
      <c r="R351" s="124"/>
      <c r="U351" s="124"/>
      <c r="X351" s="124"/>
      <c r="AA351" s="124"/>
      <c r="AD351" s="124"/>
    </row>
    <row r="352" spans="15:30" ht="15.75" customHeight="1">
      <c r="O352" s="124"/>
      <c r="R352" s="124"/>
      <c r="U352" s="124"/>
      <c r="X352" s="124"/>
      <c r="AA352" s="124"/>
      <c r="AD352" s="124"/>
    </row>
    <row r="353" spans="15:30" ht="15.75" customHeight="1">
      <c r="O353" s="124"/>
      <c r="R353" s="124"/>
      <c r="U353" s="124"/>
      <c r="X353" s="124"/>
      <c r="AA353" s="124"/>
      <c r="AD353" s="124"/>
    </row>
    <row r="354" spans="15:30" ht="15.75" customHeight="1">
      <c r="O354" s="124"/>
      <c r="R354" s="124"/>
      <c r="U354" s="124"/>
      <c r="X354" s="124"/>
      <c r="AA354" s="124"/>
      <c r="AD354" s="124"/>
    </row>
    <row r="355" spans="15:30" ht="15.75" customHeight="1">
      <c r="O355" s="124"/>
      <c r="R355" s="124"/>
      <c r="U355" s="124"/>
      <c r="X355" s="124"/>
      <c r="AA355" s="124"/>
      <c r="AD355" s="124"/>
    </row>
    <row r="356" spans="15:30" ht="15.75" customHeight="1">
      <c r="O356" s="124"/>
      <c r="R356" s="124"/>
      <c r="U356" s="124"/>
      <c r="X356" s="124"/>
      <c r="AA356" s="124"/>
      <c r="AD356" s="124"/>
    </row>
    <row r="357" spans="15:30" ht="15.75" customHeight="1">
      <c r="O357" s="124"/>
      <c r="R357" s="124"/>
      <c r="U357" s="124"/>
      <c r="X357" s="124"/>
      <c r="AA357" s="124"/>
      <c r="AD357" s="124"/>
    </row>
    <row r="358" spans="15:30" ht="15.75" customHeight="1">
      <c r="O358" s="124"/>
      <c r="R358" s="124"/>
      <c r="U358" s="124"/>
      <c r="X358" s="124"/>
      <c r="AA358" s="124"/>
      <c r="AD358" s="124"/>
    </row>
    <row r="359" spans="15:30" ht="15.75" customHeight="1">
      <c r="O359" s="124"/>
      <c r="R359" s="124"/>
      <c r="U359" s="124"/>
      <c r="X359" s="124"/>
      <c r="AA359" s="124"/>
      <c r="AD359" s="124"/>
    </row>
    <row r="360" spans="15:30" ht="15.75" customHeight="1">
      <c r="O360" s="124"/>
      <c r="R360" s="124"/>
      <c r="U360" s="124"/>
      <c r="X360" s="124"/>
      <c r="AA360" s="124"/>
      <c r="AD360" s="124"/>
    </row>
    <row r="361" spans="15:30" ht="15.75" customHeight="1">
      <c r="O361" s="124"/>
      <c r="R361" s="124"/>
      <c r="U361" s="124"/>
      <c r="X361" s="124"/>
      <c r="AA361" s="124"/>
      <c r="AD361" s="124"/>
    </row>
    <row r="362" spans="15:30" ht="15.75" customHeight="1">
      <c r="O362" s="124"/>
      <c r="R362" s="124"/>
      <c r="U362" s="124"/>
      <c r="X362" s="124"/>
      <c r="AA362" s="124"/>
      <c r="AD362" s="124"/>
    </row>
    <row r="363" spans="15:30" ht="15.75" customHeight="1">
      <c r="O363" s="124"/>
      <c r="R363" s="124"/>
      <c r="U363" s="124"/>
      <c r="X363" s="124"/>
      <c r="AA363" s="124"/>
      <c r="AD363" s="124"/>
    </row>
    <row r="364" spans="15:30" ht="15.75" customHeight="1">
      <c r="O364" s="124"/>
      <c r="R364" s="124"/>
      <c r="U364" s="124"/>
      <c r="X364" s="124"/>
      <c r="AA364" s="124"/>
      <c r="AD364" s="124"/>
    </row>
    <row r="365" spans="15:30" ht="15.75" customHeight="1">
      <c r="O365" s="124"/>
      <c r="R365" s="124"/>
      <c r="U365" s="124"/>
      <c r="X365" s="124"/>
      <c r="AA365" s="124"/>
      <c r="AD365" s="124"/>
    </row>
    <row r="366" spans="15:30" ht="15.75" customHeight="1">
      <c r="O366" s="124"/>
      <c r="R366" s="124"/>
      <c r="U366" s="124"/>
      <c r="X366" s="124"/>
      <c r="AA366" s="124"/>
      <c r="AD366" s="124"/>
    </row>
    <row r="367" spans="15:30" ht="15.75" customHeight="1">
      <c r="O367" s="124"/>
      <c r="R367" s="124"/>
      <c r="U367" s="124"/>
      <c r="X367" s="124"/>
      <c r="AA367" s="124"/>
      <c r="AD367" s="124"/>
    </row>
    <row r="368" spans="15:30" ht="15.75" customHeight="1">
      <c r="O368" s="124"/>
      <c r="R368" s="124"/>
      <c r="U368" s="124"/>
      <c r="X368" s="124"/>
      <c r="AA368" s="124"/>
      <c r="AD368" s="124"/>
    </row>
    <row r="369" spans="15:30" ht="15.75" customHeight="1">
      <c r="O369" s="124"/>
      <c r="R369" s="124"/>
      <c r="U369" s="124"/>
      <c r="X369" s="124"/>
      <c r="AA369" s="124"/>
      <c r="AD369" s="124"/>
    </row>
    <row r="370" spans="15:30" ht="15.75" customHeight="1">
      <c r="O370" s="124"/>
      <c r="R370" s="124"/>
      <c r="U370" s="124"/>
      <c r="X370" s="124"/>
      <c r="AA370" s="124"/>
      <c r="AD370" s="124"/>
    </row>
    <row r="371" spans="15:30" ht="15.75" customHeight="1">
      <c r="O371" s="124"/>
      <c r="R371" s="124"/>
      <c r="U371" s="124"/>
      <c r="X371" s="124"/>
      <c r="AA371" s="124"/>
      <c r="AD371" s="124"/>
    </row>
    <row r="372" spans="15:30" ht="15.75" customHeight="1">
      <c r="O372" s="124"/>
      <c r="R372" s="124"/>
      <c r="U372" s="124"/>
      <c r="X372" s="124"/>
      <c r="AA372" s="124"/>
      <c r="AD372" s="124"/>
    </row>
    <row r="373" spans="15:30" ht="15.75" customHeight="1">
      <c r="O373" s="124"/>
      <c r="R373" s="124"/>
      <c r="U373" s="124"/>
      <c r="X373" s="124"/>
      <c r="AA373" s="124"/>
      <c r="AD373" s="124"/>
    </row>
    <row r="374" spans="15:30" ht="15.75" customHeight="1">
      <c r="O374" s="124"/>
      <c r="R374" s="124"/>
      <c r="U374" s="124"/>
      <c r="X374" s="124"/>
      <c r="AA374" s="124"/>
      <c r="AD374" s="124"/>
    </row>
    <row r="375" spans="15:30" ht="15.75" customHeight="1">
      <c r="O375" s="124"/>
      <c r="R375" s="124"/>
      <c r="U375" s="124"/>
      <c r="X375" s="124"/>
      <c r="AA375" s="124"/>
      <c r="AD375" s="124"/>
    </row>
    <row r="376" spans="15:30" ht="15.75" customHeight="1">
      <c r="O376" s="124"/>
      <c r="R376" s="124"/>
      <c r="U376" s="124"/>
      <c r="X376" s="124"/>
      <c r="AA376" s="124"/>
      <c r="AD376" s="124"/>
    </row>
    <row r="377" spans="15:30" ht="15.75" customHeight="1">
      <c r="O377" s="124"/>
      <c r="R377" s="124"/>
      <c r="U377" s="124"/>
      <c r="X377" s="124"/>
      <c r="AA377" s="124"/>
      <c r="AD377" s="124"/>
    </row>
    <row r="378" spans="15:30" ht="15.75" customHeight="1">
      <c r="O378" s="124"/>
      <c r="R378" s="124"/>
      <c r="U378" s="124"/>
      <c r="X378" s="124"/>
      <c r="AA378" s="124"/>
      <c r="AD378" s="124"/>
    </row>
    <row r="379" spans="15:30" ht="15.75" customHeight="1">
      <c r="O379" s="124"/>
      <c r="R379" s="124"/>
      <c r="U379" s="124"/>
      <c r="X379" s="124"/>
      <c r="AA379" s="124"/>
      <c r="AD379" s="124"/>
    </row>
    <row r="380" spans="15:30" ht="15.75" customHeight="1">
      <c r="O380" s="124"/>
      <c r="R380" s="124"/>
      <c r="U380" s="124"/>
      <c r="X380" s="124"/>
      <c r="AA380" s="124"/>
      <c r="AD380" s="124"/>
    </row>
    <row r="381" spans="15:30" ht="15.75" customHeight="1">
      <c r="O381" s="124"/>
      <c r="R381" s="124"/>
      <c r="U381" s="124"/>
      <c r="X381" s="124"/>
      <c r="AA381" s="124"/>
      <c r="AD381" s="124"/>
    </row>
    <row r="382" spans="15:30" ht="15.75" customHeight="1">
      <c r="O382" s="124"/>
      <c r="R382" s="124"/>
      <c r="U382" s="124"/>
      <c r="X382" s="124"/>
      <c r="AA382" s="124"/>
      <c r="AD382" s="124"/>
    </row>
    <row r="383" spans="15:30" ht="15.75" customHeight="1">
      <c r="O383" s="124"/>
      <c r="R383" s="124"/>
      <c r="U383" s="124"/>
      <c r="X383" s="124"/>
      <c r="AA383" s="124"/>
      <c r="AD383" s="124"/>
    </row>
    <row r="384" spans="15:30" ht="15.75" customHeight="1">
      <c r="O384" s="124"/>
      <c r="R384" s="124"/>
      <c r="U384" s="124"/>
      <c r="X384" s="124"/>
      <c r="AA384" s="124"/>
      <c r="AD384" s="124"/>
    </row>
    <row r="385" spans="15:30" ht="15.75" customHeight="1">
      <c r="O385" s="124"/>
      <c r="R385" s="124"/>
      <c r="U385" s="124"/>
      <c r="X385" s="124"/>
      <c r="AA385" s="124"/>
      <c r="AD385" s="124"/>
    </row>
    <row r="386" spans="15:30" ht="15.75" customHeight="1">
      <c r="O386" s="124"/>
      <c r="R386" s="124"/>
      <c r="U386" s="124"/>
      <c r="X386" s="124"/>
      <c r="AA386" s="124"/>
      <c r="AD386" s="124"/>
    </row>
    <row r="387" spans="15:30" ht="15.75" customHeight="1">
      <c r="O387" s="124"/>
      <c r="R387" s="124"/>
      <c r="U387" s="124"/>
      <c r="X387" s="124"/>
      <c r="AA387" s="124"/>
      <c r="AD387" s="124"/>
    </row>
    <row r="388" spans="15:30" ht="15.75" customHeight="1">
      <c r="O388" s="124"/>
      <c r="R388" s="124"/>
      <c r="U388" s="124"/>
      <c r="X388" s="124"/>
      <c r="AA388" s="124"/>
      <c r="AD388" s="124"/>
    </row>
    <row r="389" spans="15:30" ht="15.75" customHeight="1">
      <c r="O389" s="124"/>
      <c r="R389" s="124"/>
      <c r="U389" s="124"/>
      <c r="X389" s="124"/>
      <c r="AA389" s="124"/>
      <c r="AD389" s="124"/>
    </row>
    <row r="390" spans="15:30" ht="15.75" customHeight="1">
      <c r="O390" s="124"/>
      <c r="R390" s="124"/>
      <c r="U390" s="124"/>
      <c r="X390" s="124"/>
      <c r="AA390" s="124"/>
      <c r="AD390" s="124"/>
    </row>
    <row r="391" spans="15:30" ht="15.75" customHeight="1">
      <c r="O391" s="124"/>
      <c r="R391" s="124"/>
      <c r="U391" s="124"/>
      <c r="X391" s="124"/>
      <c r="AA391" s="124"/>
      <c r="AD391" s="124"/>
    </row>
    <row r="392" spans="15:30" ht="15.75" customHeight="1">
      <c r="O392" s="124"/>
      <c r="R392" s="124"/>
      <c r="U392" s="124"/>
      <c r="X392" s="124"/>
      <c r="AA392" s="124"/>
      <c r="AD392" s="124"/>
    </row>
    <row r="393" spans="15:30" ht="15.75" customHeight="1">
      <c r="O393" s="124"/>
      <c r="R393" s="124"/>
      <c r="U393" s="124"/>
      <c r="X393" s="124"/>
      <c r="AA393" s="124"/>
      <c r="AD393" s="124"/>
    </row>
    <row r="394" spans="15:30" ht="15.75" customHeight="1">
      <c r="O394" s="124"/>
      <c r="R394" s="124"/>
      <c r="U394" s="124"/>
      <c r="X394" s="124"/>
      <c r="AA394" s="124"/>
      <c r="AD394" s="124"/>
    </row>
    <row r="395" spans="15:30" ht="15.75" customHeight="1">
      <c r="O395" s="124"/>
      <c r="R395" s="124"/>
      <c r="U395" s="124"/>
      <c r="X395" s="124"/>
      <c r="AA395" s="124"/>
      <c r="AD395" s="124"/>
    </row>
    <row r="396" spans="15:30" ht="15.75" customHeight="1">
      <c r="O396" s="124"/>
      <c r="R396" s="124"/>
      <c r="U396" s="124"/>
      <c r="X396" s="124"/>
      <c r="AA396" s="124"/>
      <c r="AD396" s="124"/>
    </row>
    <row r="397" spans="15:30" ht="15.75" customHeight="1">
      <c r="O397" s="124"/>
      <c r="R397" s="124"/>
      <c r="U397" s="124"/>
      <c r="X397" s="124"/>
      <c r="AA397" s="124"/>
      <c r="AD397" s="124"/>
    </row>
    <row r="398" spans="15:30" ht="15.75" customHeight="1">
      <c r="O398" s="124"/>
      <c r="R398" s="124"/>
      <c r="U398" s="124"/>
      <c r="X398" s="124"/>
      <c r="AA398" s="124"/>
      <c r="AD398" s="124"/>
    </row>
    <row r="399" spans="15:30" ht="15.75" customHeight="1">
      <c r="O399" s="124"/>
      <c r="R399" s="124"/>
      <c r="U399" s="124"/>
      <c r="X399" s="124"/>
      <c r="AA399" s="124"/>
      <c r="AD399" s="124"/>
    </row>
    <row r="400" spans="15:30" ht="15.75" customHeight="1">
      <c r="O400" s="124"/>
      <c r="R400" s="124"/>
      <c r="U400" s="124"/>
      <c r="X400" s="124"/>
      <c r="AA400" s="124"/>
      <c r="AD400" s="124"/>
    </row>
    <row r="401" spans="15:30" ht="15.75" customHeight="1">
      <c r="O401" s="124"/>
      <c r="R401" s="124"/>
      <c r="U401" s="124"/>
      <c r="X401" s="124"/>
      <c r="AA401" s="124"/>
      <c r="AD401" s="124"/>
    </row>
    <row r="402" spans="15:30" ht="15.75" customHeight="1">
      <c r="O402" s="124"/>
      <c r="R402" s="124"/>
      <c r="U402" s="124"/>
      <c r="X402" s="124"/>
      <c r="AA402" s="124"/>
      <c r="AD402" s="124"/>
    </row>
    <row r="403" spans="15:30" ht="15.75" customHeight="1">
      <c r="O403" s="124"/>
      <c r="R403" s="124"/>
      <c r="U403" s="124"/>
      <c r="X403" s="124"/>
      <c r="AA403" s="124"/>
      <c r="AD403" s="124"/>
    </row>
    <row r="404" spans="15:30" ht="15.75" customHeight="1">
      <c r="O404" s="124"/>
      <c r="R404" s="124"/>
      <c r="U404" s="124"/>
      <c r="X404" s="124"/>
      <c r="AA404" s="124"/>
      <c r="AD404" s="124"/>
    </row>
    <row r="405" spans="15:30" ht="15.75" customHeight="1">
      <c r="O405" s="124"/>
      <c r="R405" s="124"/>
      <c r="U405" s="124"/>
      <c r="X405" s="124"/>
      <c r="AA405" s="124"/>
      <c r="AD405" s="124"/>
    </row>
    <row r="406" spans="15:30" ht="15.75" customHeight="1">
      <c r="O406" s="124"/>
      <c r="R406" s="124"/>
      <c r="U406" s="124"/>
      <c r="X406" s="124"/>
      <c r="AA406" s="124"/>
      <c r="AD406" s="124"/>
    </row>
    <row r="407" spans="15:30" ht="15.75" customHeight="1">
      <c r="O407" s="124"/>
      <c r="R407" s="124"/>
      <c r="U407" s="124"/>
      <c r="X407" s="124"/>
      <c r="AA407" s="124"/>
      <c r="AD407" s="124"/>
    </row>
    <row r="408" spans="15:30" ht="15.75" customHeight="1">
      <c r="O408" s="124"/>
      <c r="R408" s="124"/>
      <c r="U408" s="124"/>
      <c r="X408" s="124"/>
      <c r="AA408" s="124"/>
      <c r="AD408" s="124"/>
    </row>
    <row r="409" spans="15:30" ht="15.75" customHeight="1">
      <c r="O409" s="124"/>
      <c r="R409" s="124"/>
      <c r="U409" s="124"/>
      <c r="X409" s="124"/>
      <c r="AA409" s="124"/>
      <c r="AD409" s="124"/>
    </row>
    <row r="410" spans="15:30" ht="15.75" customHeight="1">
      <c r="O410" s="124"/>
      <c r="R410" s="124"/>
      <c r="U410" s="124"/>
      <c r="X410" s="124"/>
      <c r="AA410" s="124"/>
      <c r="AD410" s="124"/>
    </row>
    <row r="411" spans="15:30" ht="15.75" customHeight="1">
      <c r="O411" s="124"/>
      <c r="R411" s="124"/>
      <c r="U411" s="124"/>
      <c r="X411" s="124"/>
      <c r="AA411" s="124"/>
      <c r="AD411" s="124"/>
    </row>
    <row r="412" spans="15:30" ht="15.75" customHeight="1">
      <c r="O412" s="124"/>
      <c r="R412" s="124"/>
      <c r="U412" s="124"/>
      <c r="X412" s="124"/>
      <c r="AA412" s="124"/>
      <c r="AD412" s="124"/>
    </row>
    <row r="413" spans="15:30" ht="15.75" customHeight="1">
      <c r="O413" s="124"/>
      <c r="R413" s="124"/>
      <c r="U413" s="124"/>
      <c r="X413" s="124"/>
      <c r="AA413" s="124"/>
      <c r="AD413" s="124"/>
    </row>
    <row r="414" spans="15:30" ht="15.75" customHeight="1">
      <c r="O414" s="124"/>
      <c r="R414" s="124"/>
      <c r="U414" s="124"/>
      <c r="X414" s="124"/>
      <c r="AA414" s="124"/>
      <c r="AD414" s="124"/>
    </row>
    <row r="415" spans="15:30" ht="15.75" customHeight="1">
      <c r="O415" s="124"/>
      <c r="R415" s="124"/>
      <c r="U415" s="124"/>
      <c r="X415" s="124"/>
      <c r="AA415" s="124"/>
      <c r="AD415" s="124"/>
    </row>
    <row r="416" spans="15:30" ht="15.75" customHeight="1">
      <c r="O416" s="124"/>
      <c r="R416" s="124"/>
      <c r="U416" s="124"/>
      <c r="X416" s="124"/>
      <c r="AA416" s="124"/>
      <c r="AD416" s="124"/>
    </row>
    <row r="417" spans="15:30" ht="15.75" customHeight="1">
      <c r="O417" s="124"/>
      <c r="R417" s="124"/>
      <c r="U417" s="124"/>
      <c r="X417" s="124"/>
      <c r="AA417" s="124"/>
      <c r="AD417" s="124"/>
    </row>
    <row r="418" spans="15:30" ht="15.75" customHeight="1">
      <c r="O418" s="124"/>
      <c r="R418" s="124"/>
      <c r="U418" s="124"/>
      <c r="X418" s="124"/>
      <c r="AA418" s="124"/>
      <c r="AD418" s="124"/>
    </row>
    <row r="419" spans="15:30" ht="15.75" customHeight="1">
      <c r="O419" s="124"/>
      <c r="R419" s="124"/>
      <c r="U419" s="124"/>
      <c r="X419" s="124"/>
      <c r="AA419" s="124"/>
      <c r="AD419" s="124"/>
    </row>
    <row r="420" spans="15:30" ht="15.75" customHeight="1">
      <c r="O420" s="124"/>
      <c r="R420" s="124"/>
      <c r="U420" s="124"/>
      <c r="X420" s="124"/>
      <c r="AA420" s="124"/>
      <c r="AD420" s="124"/>
    </row>
    <row r="421" spans="15:30" ht="15.75" customHeight="1">
      <c r="O421" s="124"/>
      <c r="R421" s="124"/>
      <c r="U421" s="124"/>
      <c r="X421" s="124"/>
      <c r="AA421" s="124"/>
      <c r="AD421" s="124"/>
    </row>
    <row r="422" spans="15:30" ht="15.75" customHeight="1">
      <c r="O422" s="124"/>
      <c r="R422" s="124"/>
      <c r="U422" s="124"/>
      <c r="X422" s="124"/>
      <c r="AA422" s="124"/>
      <c r="AD422" s="124"/>
    </row>
    <row r="423" spans="15:30" ht="15.75" customHeight="1">
      <c r="O423" s="124"/>
      <c r="R423" s="124"/>
      <c r="U423" s="124"/>
      <c r="X423" s="124"/>
      <c r="AA423" s="124"/>
      <c r="AD423" s="124"/>
    </row>
    <row r="424" spans="15:30" ht="15.75" customHeight="1">
      <c r="O424" s="124"/>
      <c r="R424" s="124"/>
      <c r="U424" s="124"/>
      <c r="X424" s="124"/>
      <c r="AA424" s="124"/>
      <c r="AD424" s="124"/>
    </row>
    <row r="425" spans="15:30" ht="15.75" customHeight="1">
      <c r="O425" s="124"/>
      <c r="R425" s="124"/>
      <c r="U425" s="124"/>
      <c r="X425" s="124"/>
      <c r="AA425" s="124"/>
      <c r="AD425" s="124"/>
    </row>
    <row r="426" spans="15:30" ht="15.75" customHeight="1">
      <c r="O426" s="124"/>
      <c r="R426" s="124"/>
      <c r="U426" s="124"/>
      <c r="X426" s="124"/>
      <c r="AA426" s="124"/>
      <c r="AD426" s="124"/>
    </row>
    <row r="427" spans="15:30" ht="15.75" customHeight="1">
      <c r="O427" s="124"/>
      <c r="R427" s="124"/>
      <c r="U427" s="124"/>
      <c r="X427" s="124"/>
      <c r="AA427" s="124"/>
      <c r="AD427" s="124"/>
    </row>
    <row r="428" spans="15:30" ht="15.75" customHeight="1">
      <c r="O428" s="124"/>
      <c r="R428" s="124"/>
      <c r="U428" s="124"/>
      <c r="X428" s="124"/>
      <c r="AA428" s="124"/>
      <c r="AD428" s="124"/>
    </row>
    <row r="429" spans="15:30" ht="15.75" customHeight="1">
      <c r="O429" s="124"/>
      <c r="R429" s="124"/>
      <c r="U429" s="124"/>
      <c r="X429" s="124"/>
      <c r="AA429" s="124"/>
      <c r="AD429" s="124"/>
    </row>
    <row r="430" spans="15:30" ht="15.75" customHeight="1">
      <c r="O430" s="124"/>
      <c r="R430" s="124"/>
      <c r="U430" s="124"/>
      <c r="X430" s="124"/>
      <c r="AA430" s="124"/>
      <c r="AD430" s="124"/>
    </row>
    <row r="431" spans="15:30" ht="15.75" customHeight="1">
      <c r="O431" s="124"/>
      <c r="R431" s="124"/>
      <c r="U431" s="124"/>
      <c r="X431" s="124"/>
      <c r="AA431" s="124"/>
      <c r="AD431" s="124"/>
    </row>
    <row r="432" spans="15:30" ht="15.75" customHeight="1">
      <c r="O432" s="124"/>
      <c r="R432" s="124"/>
      <c r="U432" s="124"/>
      <c r="X432" s="124"/>
      <c r="AA432" s="124"/>
      <c r="AD432" s="124"/>
    </row>
    <row r="433" spans="15:30" ht="15.75" customHeight="1">
      <c r="O433" s="124"/>
      <c r="R433" s="124"/>
      <c r="U433" s="124"/>
      <c r="X433" s="124"/>
      <c r="AA433" s="124"/>
      <c r="AD433" s="124"/>
    </row>
    <row r="434" spans="15:30" ht="15.75" customHeight="1">
      <c r="O434" s="124"/>
      <c r="R434" s="124"/>
      <c r="U434" s="124"/>
      <c r="X434" s="124"/>
      <c r="AA434" s="124"/>
      <c r="AD434" s="124"/>
    </row>
    <row r="435" spans="15:30" ht="15.75" customHeight="1">
      <c r="O435" s="124"/>
      <c r="R435" s="124"/>
      <c r="U435" s="124"/>
      <c r="X435" s="124"/>
      <c r="AA435" s="124"/>
      <c r="AD435" s="124"/>
    </row>
    <row r="436" spans="15:30" ht="15.75" customHeight="1">
      <c r="O436" s="124"/>
      <c r="R436" s="124"/>
      <c r="U436" s="124"/>
      <c r="X436" s="124"/>
      <c r="AA436" s="124"/>
      <c r="AD436" s="124"/>
    </row>
    <row r="437" spans="15:30" ht="15.75" customHeight="1">
      <c r="O437" s="124"/>
      <c r="R437" s="124"/>
      <c r="U437" s="124"/>
      <c r="X437" s="124"/>
      <c r="AA437" s="124"/>
      <c r="AD437" s="124"/>
    </row>
    <row r="438" spans="15:30" ht="15.75" customHeight="1">
      <c r="O438" s="124"/>
      <c r="R438" s="124"/>
      <c r="U438" s="124"/>
      <c r="X438" s="124"/>
      <c r="AA438" s="124"/>
      <c r="AD438" s="124"/>
    </row>
    <row r="439" spans="15:30" ht="15.75" customHeight="1">
      <c r="O439" s="124"/>
      <c r="R439" s="124"/>
      <c r="U439" s="124"/>
      <c r="X439" s="124"/>
      <c r="AA439" s="124"/>
      <c r="AD439" s="124"/>
    </row>
    <row r="440" spans="15:30" ht="15.75" customHeight="1">
      <c r="O440" s="124"/>
      <c r="R440" s="124"/>
      <c r="U440" s="124"/>
      <c r="X440" s="124"/>
      <c r="AA440" s="124"/>
      <c r="AD440" s="124"/>
    </row>
    <row r="441" spans="15:30" ht="15.75" customHeight="1">
      <c r="O441" s="124"/>
      <c r="R441" s="124"/>
      <c r="U441" s="124"/>
      <c r="X441" s="124"/>
      <c r="AA441" s="124"/>
      <c r="AD441" s="124"/>
    </row>
    <row r="442" spans="15:30" ht="15.75" customHeight="1">
      <c r="O442" s="124"/>
      <c r="R442" s="124"/>
      <c r="U442" s="124"/>
      <c r="X442" s="124"/>
      <c r="AA442" s="124"/>
      <c r="AD442" s="124"/>
    </row>
    <row r="443" spans="15:30" ht="15.75" customHeight="1">
      <c r="O443" s="124"/>
      <c r="R443" s="124"/>
      <c r="U443" s="124"/>
      <c r="X443" s="124"/>
      <c r="AA443" s="124"/>
      <c r="AD443" s="124"/>
    </row>
    <row r="444" spans="15:30" ht="15.75" customHeight="1">
      <c r="O444" s="124"/>
      <c r="R444" s="124"/>
      <c r="U444" s="124"/>
      <c r="X444" s="124"/>
      <c r="AA444" s="124"/>
      <c r="AD444" s="124"/>
    </row>
    <row r="445" spans="15:30" ht="15.75" customHeight="1">
      <c r="O445" s="124"/>
      <c r="R445" s="124"/>
      <c r="U445" s="124"/>
      <c r="X445" s="124"/>
      <c r="AA445" s="124"/>
      <c r="AD445" s="124"/>
    </row>
    <row r="446" spans="15:30" ht="15.75" customHeight="1">
      <c r="O446" s="124"/>
      <c r="R446" s="124"/>
      <c r="U446" s="124"/>
      <c r="X446" s="124"/>
      <c r="AA446" s="124"/>
      <c r="AD446" s="124"/>
    </row>
    <row r="447" spans="15:30" ht="15.75" customHeight="1">
      <c r="O447" s="124"/>
      <c r="R447" s="124"/>
      <c r="U447" s="124"/>
      <c r="X447" s="124"/>
      <c r="AA447" s="124"/>
      <c r="AD447" s="124"/>
    </row>
    <row r="448" spans="15:30" ht="15.75" customHeight="1">
      <c r="O448" s="124"/>
      <c r="R448" s="124"/>
      <c r="U448" s="124"/>
      <c r="X448" s="124"/>
      <c r="AA448" s="124"/>
      <c r="AD448" s="124"/>
    </row>
    <row r="449" spans="15:30" ht="15.75" customHeight="1">
      <c r="O449" s="124"/>
      <c r="R449" s="124"/>
      <c r="U449" s="124"/>
      <c r="X449" s="124"/>
      <c r="AA449" s="124"/>
      <c r="AD449" s="124"/>
    </row>
    <row r="450" spans="15:30" ht="15.75" customHeight="1">
      <c r="O450" s="124"/>
      <c r="R450" s="124"/>
      <c r="U450" s="124"/>
      <c r="X450" s="124"/>
      <c r="AA450" s="124"/>
      <c r="AD450" s="124"/>
    </row>
    <row r="451" spans="15:30" ht="15.75" customHeight="1">
      <c r="O451" s="124"/>
      <c r="R451" s="124"/>
      <c r="U451" s="124"/>
      <c r="X451" s="124"/>
      <c r="AA451" s="124"/>
      <c r="AD451" s="124"/>
    </row>
    <row r="452" spans="15:30" ht="15.75" customHeight="1">
      <c r="O452" s="124"/>
      <c r="R452" s="124"/>
      <c r="U452" s="124"/>
      <c r="X452" s="124"/>
      <c r="AA452" s="124"/>
      <c r="AD452" s="124"/>
    </row>
    <row r="453" spans="15:30" ht="15.75" customHeight="1">
      <c r="O453" s="124"/>
      <c r="R453" s="124"/>
      <c r="U453" s="124"/>
      <c r="X453" s="124"/>
      <c r="AA453" s="124"/>
      <c r="AD453" s="124"/>
    </row>
    <row r="454" spans="15:30" ht="15.75" customHeight="1">
      <c r="O454" s="124"/>
      <c r="R454" s="124"/>
      <c r="U454" s="124"/>
      <c r="X454" s="124"/>
      <c r="AA454" s="124"/>
      <c r="AD454" s="124"/>
    </row>
    <row r="455" spans="15:30" ht="15.75" customHeight="1">
      <c r="O455" s="124"/>
      <c r="R455" s="124"/>
      <c r="U455" s="124"/>
      <c r="X455" s="124"/>
      <c r="AA455" s="124"/>
      <c r="AD455" s="124"/>
    </row>
    <row r="456" spans="15:30" ht="15.75" customHeight="1">
      <c r="O456" s="124"/>
      <c r="R456" s="124"/>
      <c r="U456" s="124"/>
      <c r="X456" s="124"/>
      <c r="AA456" s="124"/>
      <c r="AD456" s="124"/>
    </row>
    <row r="457" spans="15:30" ht="15.75" customHeight="1">
      <c r="O457" s="124"/>
      <c r="R457" s="124"/>
      <c r="U457" s="124"/>
      <c r="X457" s="124"/>
      <c r="AA457" s="124"/>
      <c r="AD457" s="124"/>
    </row>
    <row r="458" spans="15:30" ht="15.75" customHeight="1">
      <c r="O458" s="124"/>
      <c r="R458" s="124"/>
      <c r="U458" s="124"/>
      <c r="X458" s="124"/>
      <c r="AA458" s="124"/>
      <c r="AD458" s="124"/>
    </row>
    <row r="459" spans="15:30" ht="15.75" customHeight="1">
      <c r="O459" s="124"/>
      <c r="R459" s="124"/>
      <c r="U459" s="124"/>
      <c r="X459" s="124"/>
      <c r="AA459" s="124"/>
      <c r="AD459" s="124"/>
    </row>
    <row r="460" spans="15:30" ht="15.75" customHeight="1">
      <c r="O460" s="124"/>
      <c r="R460" s="124"/>
      <c r="U460" s="124"/>
      <c r="X460" s="124"/>
      <c r="AA460" s="124"/>
      <c r="AD460" s="124"/>
    </row>
    <row r="461" spans="15:30" ht="15.75" customHeight="1">
      <c r="O461" s="124"/>
      <c r="R461" s="124"/>
      <c r="U461" s="124"/>
      <c r="X461" s="124"/>
      <c r="AA461" s="124"/>
      <c r="AD461" s="124"/>
    </row>
    <row r="462" spans="15:30" ht="15.75" customHeight="1">
      <c r="O462" s="124"/>
      <c r="R462" s="124"/>
      <c r="U462" s="124"/>
      <c r="X462" s="124"/>
      <c r="AA462" s="124"/>
      <c r="AD462" s="124"/>
    </row>
    <row r="463" spans="15:30" ht="15.75" customHeight="1">
      <c r="O463" s="124"/>
      <c r="R463" s="124"/>
      <c r="U463" s="124"/>
      <c r="X463" s="124"/>
      <c r="AA463" s="124"/>
      <c r="AD463" s="124"/>
    </row>
    <row r="464" spans="15:30" ht="15.75" customHeight="1">
      <c r="O464" s="124"/>
      <c r="R464" s="124"/>
      <c r="U464" s="124"/>
      <c r="X464" s="124"/>
      <c r="AA464" s="124"/>
      <c r="AD464" s="124"/>
    </row>
    <row r="465" spans="15:30" ht="15.75" customHeight="1">
      <c r="O465" s="124"/>
      <c r="R465" s="124"/>
      <c r="U465" s="124"/>
      <c r="X465" s="124"/>
      <c r="AA465" s="124"/>
      <c r="AD465" s="124"/>
    </row>
    <row r="466" spans="15:30" ht="15.75" customHeight="1">
      <c r="O466" s="124"/>
      <c r="R466" s="124"/>
      <c r="U466" s="124"/>
      <c r="X466" s="124"/>
      <c r="AA466" s="124"/>
      <c r="AD466" s="124"/>
    </row>
    <row r="467" spans="15:30" ht="15.75" customHeight="1">
      <c r="O467" s="124"/>
      <c r="R467" s="124"/>
      <c r="U467" s="124"/>
      <c r="X467" s="124"/>
      <c r="AA467" s="124"/>
      <c r="AD467" s="124"/>
    </row>
    <row r="468" spans="15:30" ht="15.75" customHeight="1">
      <c r="O468" s="124"/>
      <c r="R468" s="124"/>
      <c r="U468" s="124"/>
      <c r="X468" s="124"/>
      <c r="AA468" s="124"/>
      <c r="AD468" s="124"/>
    </row>
    <row r="469" spans="15:30" ht="15.75" customHeight="1">
      <c r="O469" s="124"/>
      <c r="R469" s="124"/>
      <c r="U469" s="124"/>
      <c r="X469" s="124"/>
      <c r="AA469" s="124"/>
      <c r="AD469" s="124"/>
    </row>
    <row r="470" spans="15:30" ht="15.75" customHeight="1">
      <c r="O470" s="124"/>
      <c r="R470" s="124"/>
      <c r="U470" s="124"/>
      <c r="X470" s="124"/>
      <c r="AA470" s="124"/>
      <c r="AD470" s="124"/>
    </row>
    <row r="471" spans="15:30" ht="15.75" customHeight="1">
      <c r="O471" s="124"/>
      <c r="R471" s="124"/>
      <c r="U471" s="124"/>
      <c r="X471" s="124"/>
      <c r="AA471" s="124"/>
      <c r="AD471" s="124"/>
    </row>
    <row r="472" spans="15:30" ht="15.75" customHeight="1">
      <c r="O472" s="124"/>
      <c r="R472" s="124"/>
      <c r="U472" s="124"/>
      <c r="X472" s="124"/>
      <c r="AA472" s="124"/>
      <c r="AD472" s="124"/>
    </row>
    <row r="473" spans="15:30" ht="15.75" customHeight="1">
      <c r="O473" s="124"/>
      <c r="R473" s="124"/>
      <c r="U473" s="124"/>
      <c r="X473" s="124"/>
      <c r="AA473" s="124"/>
      <c r="AD473" s="124"/>
    </row>
    <row r="474" spans="15:30" ht="15.75" customHeight="1">
      <c r="O474" s="124"/>
      <c r="R474" s="124"/>
      <c r="U474" s="124"/>
      <c r="X474" s="124"/>
      <c r="AA474" s="124"/>
      <c r="AD474" s="124"/>
    </row>
    <row r="475" spans="15:30" ht="15.75" customHeight="1">
      <c r="O475" s="124"/>
      <c r="R475" s="124"/>
      <c r="U475" s="124"/>
      <c r="X475" s="124"/>
      <c r="AA475" s="124"/>
      <c r="AD475" s="124"/>
    </row>
    <row r="476" spans="15:30" ht="15.75" customHeight="1">
      <c r="O476" s="124"/>
      <c r="R476" s="124"/>
      <c r="U476" s="124"/>
      <c r="X476" s="124"/>
      <c r="AA476" s="124"/>
      <c r="AD476" s="124"/>
    </row>
    <row r="477" spans="15:30" ht="15.75" customHeight="1">
      <c r="O477" s="124"/>
      <c r="R477" s="124"/>
      <c r="U477" s="124"/>
      <c r="X477" s="124"/>
      <c r="AA477" s="124"/>
      <c r="AD477" s="124"/>
    </row>
    <row r="478" spans="15:30" ht="15.75" customHeight="1">
      <c r="O478" s="124"/>
      <c r="R478" s="124"/>
      <c r="U478" s="124"/>
      <c r="X478" s="124"/>
      <c r="AA478" s="124"/>
      <c r="AD478" s="124"/>
    </row>
    <row r="479" spans="15:30" ht="15.75" customHeight="1">
      <c r="O479" s="124"/>
      <c r="R479" s="124"/>
      <c r="U479" s="124"/>
      <c r="X479" s="124"/>
      <c r="AA479" s="124"/>
      <c r="AD479" s="124"/>
    </row>
    <row r="480" spans="15:30" ht="15.75" customHeight="1">
      <c r="O480" s="124"/>
      <c r="R480" s="124"/>
      <c r="U480" s="124"/>
      <c r="X480" s="124"/>
      <c r="AA480" s="124"/>
      <c r="AD480" s="124"/>
    </row>
    <row r="481" spans="15:30" ht="15.75" customHeight="1">
      <c r="O481" s="124"/>
      <c r="R481" s="124"/>
      <c r="U481" s="124"/>
      <c r="X481" s="124"/>
      <c r="AA481" s="124"/>
      <c r="AD481" s="124"/>
    </row>
    <row r="482" spans="15:30" ht="15.75" customHeight="1">
      <c r="O482" s="124"/>
      <c r="R482" s="124"/>
      <c r="U482" s="124"/>
      <c r="X482" s="124"/>
      <c r="AA482" s="124"/>
      <c r="AD482" s="124"/>
    </row>
    <row r="483" spans="15:30" ht="15.75" customHeight="1">
      <c r="O483" s="124"/>
      <c r="R483" s="124"/>
      <c r="U483" s="124"/>
      <c r="X483" s="124"/>
      <c r="AA483" s="124"/>
      <c r="AD483" s="124"/>
    </row>
    <row r="484" spans="15:30" ht="15.75" customHeight="1">
      <c r="O484" s="124"/>
      <c r="R484" s="124"/>
      <c r="U484" s="124"/>
      <c r="X484" s="124"/>
      <c r="AA484" s="124"/>
      <c r="AD484" s="124"/>
    </row>
    <row r="485" spans="15:30" ht="15.75" customHeight="1">
      <c r="O485" s="124"/>
      <c r="R485" s="124"/>
      <c r="U485" s="124"/>
      <c r="X485" s="124"/>
      <c r="AA485" s="124"/>
      <c r="AD485" s="124"/>
    </row>
    <row r="486" spans="15:30" ht="15.75" customHeight="1">
      <c r="O486" s="124"/>
      <c r="R486" s="124"/>
      <c r="U486" s="124"/>
      <c r="X486" s="124"/>
      <c r="AA486" s="124"/>
      <c r="AD486" s="124"/>
    </row>
    <row r="487" spans="15:30" ht="15.75" customHeight="1">
      <c r="O487" s="124"/>
      <c r="R487" s="124"/>
      <c r="U487" s="124"/>
      <c r="X487" s="124"/>
      <c r="AA487" s="124"/>
      <c r="AD487" s="124"/>
    </row>
    <row r="488" spans="15:30" ht="15.75" customHeight="1">
      <c r="O488" s="124"/>
      <c r="R488" s="124"/>
      <c r="U488" s="124"/>
      <c r="X488" s="124"/>
      <c r="AA488" s="124"/>
      <c r="AD488" s="124"/>
    </row>
    <row r="489" spans="15:30" ht="15.75" customHeight="1">
      <c r="O489" s="124"/>
      <c r="R489" s="124"/>
      <c r="U489" s="124"/>
      <c r="X489" s="124"/>
      <c r="AA489" s="124"/>
      <c r="AD489" s="124"/>
    </row>
    <row r="490" spans="15:30" ht="15.75" customHeight="1">
      <c r="O490" s="124"/>
      <c r="R490" s="124"/>
      <c r="U490" s="124"/>
      <c r="X490" s="124"/>
      <c r="AA490" s="124"/>
      <c r="AD490" s="124"/>
    </row>
    <row r="491" spans="15:30" ht="15.75" customHeight="1">
      <c r="O491" s="124"/>
      <c r="R491" s="124"/>
      <c r="U491" s="124"/>
      <c r="X491" s="124"/>
      <c r="AA491" s="124"/>
      <c r="AD491" s="124"/>
    </row>
    <row r="492" spans="15:30" ht="15.75" customHeight="1">
      <c r="O492" s="124"/>
      <c r="R492" s="124"/>
      <c r="U492" s="124"/>
      <c r="X492" s="124"/>
      <c r="AA492" s="124"/>
      <c r="AD492" s="124"/>
    </row>
    <row r="493" spans="15:30" ht="15.75" customHeight="1">
      <c r="O493" s="124"/>
      <c r="R493" s="124"/>
      <c r="U493" s="124"/>
      <c r="X493" s="124"/>
      <c r="AA493" s="124"/>
      <c r="AD493" s="124"/>
    </row>
    <row r="494" spans="15:30" ht="15.75" customHeight="1">
      <c r="O494" s="124"/>
      <c r="R494" s="124"/>
      <c r="U494" s="124"/>
      <c r="X494" s="124"/>
      <c r="AA494" s="124"/>
      <c r="AD494" s="124"/>
    </row>
    <row r="495" spans="15:30" ht="15.75" customHeight="1">
      <c r="O495" s="124"/>
      <c r="R495" s="124"/>
      <c r="U495" s="124"/>
      <c r="X495" s="124"/>
      <c r="AA495" s="124"/>
      <c r="AD495" s="124"/>
    </row>
    <row r="496" spans="15:30" ht="15.75" customHeight="1">
      <c r="O496" s="124"/>
      <c r="R496" s="124"/>
      <c r="U496" s="124"/>
      <c r="X496" s="124"/>
      <c r="AA496" s="124"/>
      <c r="AD496" s="124"/>
    </row>
    <row r="497" spans="15:30" ht="15.75" customHeight="1">
      <c r="O497" s="124"/>
      <c r="R497" s="124"/>
      <c r="U497" s="124"/>
      <c r="X497" s="124"/>
      <c r="AA497" s="124"/>
      <c r="AD497" s="124"/>
    </row>
    <row r="498" spans="15:30" ht="15.75" customHeight="1">
      <c r="O498" s="124"/>
      <c r="R498" s="124"/>
      <c r="U498" s="124"/>
      <c r="X498" s="124"/>
      <c r="AA498" s="124"/>
      <c r="AD498" s="124"/>
    </row>
    <row r="499" spans="15:30" ht="15.75" customHeight="1">
      <c r="O499" s="124"/>
      <c r="R499" s="124"/>
      <c r="U499" s="124"/>
      <c r="X499" s="124"/>
      <c r="AA499" s="124"/>
      <c r="AD499" s="124"/>
    </row>
    <row r="500" spans="15:30" ht="15.75" customHeight="1">
      <c r="O500" s="124"/>
      <c r="R500" s="124"/>
      <c r="U500" s="124"/>
      <c r="X500" s="124"/>
      <c r="AA500" s="124"/>
      <c r="AD500" s="124"/>
    </row>
    <row r="501" spans="15:30" ht="15.75" customHeight="1">
      <c r="O501" s="124"/>
      <c r="R501" s="124"/>
      <c r="U501" s="124"/>
      <c r="X501" s="124"/>
      <c r="AA501" s="124"/>
      <c r="AD501" s="124"/>
    </row>
    <row r="502" spans="15:30" ht="15.75" customHeight="1">
      <c r="O502" s="124"/>
      <c r="R502" s="124"/>
      <c r="U502" s="124"/>
      <c r="X502" s="124"/>
      <c r="AA502" s="124"/>
      <c r="AD502" s="124"/>
    </row>
    <row r="503" spans="15:30" ht="15.75" customHeight="1">
      <c r="O503" s="124"/>
      <c r="R503" s="124"/>
      <c r="U503" s="124"/>
      <c r="X503" s="124"/>
      <c r="AA503" s="124"/>
      <c r="AD503" s="124"/>
    </row>
    <row r="504" spans="15:30" ht="15.75" customHeight="1">
      <c r="O504" s="124"/>
      <c r="R504" s="124"/>
      <c r="U504" s="124"/>
      <c r="X504" s="124"/>
      <c r="AA504" s="124"/>
      <c r="AD504" s="124"/>
    </row>
    <row r="505" spans="15:30" ht="15.75" customHeight="1">
      <c r="O505" s="124"/>
      <c r="R505" s="124"/>
      <c r="U505" s="124"/>
      <c r="X505" s="124"/>
      <c r="AA505" s="124"/>
      <c r="AD505" s="124"/>
    </row>
    <row r="506" spans="15:30" ht="15.75" customHeight="1">
      <c r="O506" s="124"/>
      <c r="R506" s="124"/>
      <c r="U506" s="124"/>
      <c r="X506" s="124"/>
      <c r="AA506" s="124"/>
      <c r="AD506" s="124"/>
    </row>
    <row r="507" spans="15:30" ht="15.75" customHeight="1">
      <c r="O507" s="124"/>
      <c r="R507" s="124"/>
      <c r="U507" s="124"/>
      <c r="X507" s="124"/>
      <c r="AA507" s="124"/>
      <c r="AD507" s="124"/>
    </row>
    <row r="508" spans="15:30" ht="15.75" customHeight="1">
      <c r="O508" s="124"/>
      <c r="R508" s="124"/>
      <c r="U508" s="124"/>
      <c r="X508" s="124"/>
      <c r="AA508" s="124"/>
      <c r="AD508" s="124"/>
    </row>
    <row r="509" spans="15:30" ht="15.75" customHeight="1">
      <c r="O509" s="124"/>
      <c r="R509" s="124"/>
      <c r="U509" s="124"/>
      <c r="X509" s="124"/>
      <c r="AA509" s="124"/>
      <c r="AD509" s="124"/>
    </row>
    <row r="510" spans="15:30" ht="15.75" customHeight="1">
      <c r="O510" s="124"/>
      <c r="R510" s="124"/>
      <c r="U510" s="124"/>
      <c r="X510" s="124"/>
      <c r="AA510" s="124"/>
      <c r="AD510" s="124"/>
    </row>
    <row r="511" spans="15:30" ht="15.75" customHeight="1">
      <c r="O511" s="124"/>
      <c r="R511" s="124"/>
      <c r="U511" s="124"/>
      <c r="X511" s="124"/>
      <c r="AA511" s="124"/>
      <c r="AD511" s="124"/>
    </row>
    <row r="512" spans="15:30" ht="15.75" customHeight="1">
      <c r="O512" s="124"/>
      <c r="R512" s="124"/>
      <c r="U512" s="124"/>
      <c r="X512" s="124"/>
      <c r="AA512" s="124"/>
      <c r="AD512" s="124"/>
    </row>
    <row r="513" spans="15:30" ht="15.75" customHeight="1">
      <c r="O513" s="124"/>
      <c r="R513" s="124"/>
      <c r="U513" s="124"/>
      <c r="X513" s="124"/>
      <c r="AA513" s="124"/>
      <c r="AD513" s="124"/>
    </row>
    <row r="514" spans="15:30" ht="15.75" customHeight="1">
      <c r="O514" s="124"/>
      <c r="R514" s="124"/>
      <c r="U514" s="124"/>
      <c r="X514" s="124"/>
      <c r="AA514" s="124"/>
      <c r="AD514" s="124"/>
    </row>
    <row r="515" spans="15:30" ht="15.75" customHeight="1">
      <c r="O515" s="124"/>
      <c r="R515" s="124"/>
      <c r="U515" s="124"/>
      <c r="X515" s="124"/>
      <c r="AA515" s="124"/>
      <c r="AD515" s="124"/>
    </row>
    <row r="516" spans="15:30" ht="15.75" customHeight="1">
      <c r="O516" s="124"/>
      <c r="R516" s="124"/>
      <c r="U516" s="124"/>
      <c r="X516" s="124"/>
      <c r="AA516" s="124"/>
      <c r="AD516" s="124"/>
    </row>
    <row r="517" spans="15:30" ht="15.75" customHeight="1">
      <c r="O517" s="124"/>
      <c r="R517" s="124"/>
      <c r="U517" s="124"/>
      <c r="X517" s="124"/>
      <c r="AA517" s="124"/>
      <c r="AD517" s="124"/>
    </row>
    <row r="518" spans="15:30" ht="15.75" customHeight="1">
      <c r="O518" s="124"/>
      <c r="R518" s="124"/>
      <c r="U518" s="124"/>
      <c r="X518" s="124"/>
      <c r="AA518" s="124"/>
      <c r="AD518" s="124"/>
    </row>
    <row r="519" spans="15:30" ht="15.75" customHeight="1">
      <c r="O519" s="124"/>
      <c r="R519" s="124"/>
      <c r="U519" s="124"/>
      <c r="X519" s="124"/>
      <c r="AA519" s="124"/>
      <c r="AD519" s="124"/>
    </row>
    <row r="520" spans="15:30" ht="15.75" customHeight="1">
      <c r="O520" s="124"/>
      <c r="R520" s="124"/>
      <c r="U520" s="124"/>
      <c r="X520" s="124"/>
      <c r="AA520" s="124"/>
      <c r="AD520" s="124"/>
    </row>
    <row r="521" spans="15:30" ht="15.75" customHeight="1">
      <c r="O521" s="124"/>
      <c r="R521" s="124"/>
      <c r="U521" s="124"/>
      <c r="X521" s="124"/>
      <c r="AA521" s="124"/>
      <c r="AD521" s="124"/>
    </row>
    <row r="522" spans="15:30" ht="15.75" customHeight="1">
      <c r="O522" s="124"/>
      <c r="R522" s="124"/>
      <c r="U522" s="124"/>
      <c r="X522" s="124"/>
      <c r="AA522" s="124"/>
      <c r="AD522" s="124"/>
    </row>
    <row r="523" spans="15:30" ht="15.75" customHeight="1">
      <c r="O523" s="124"/>
      <c r="R523" s="124"/>
      <c r="U523" s="124"/>
      <c r="X523" s="124"/>
      <c r="AA523" s="124"/>
      <c r="AD523" s="124"/>
    </row>
    <row r="524" spans="15:30" ht="15.75" customHeight="1">
      <c r="O524" s="124"/>
      <c r="R524" s="124"/>
      <c r="U524" s="124"/>
      <c r="X524" s="124"/>
      <c r="AA524" s="124"/>
      <c r="AD524" s="124"/>
    </row>
    <row r="525" spans="15:30" ht="15.75" customHeight="1">
      <c r="O525" s="124"/>
      <c r="R525" s="124"/>
      <c r="U525" s="124"/>
      <c r="X525" s="124"/>
      <c r="AA525" s="124"/>
      <c r="AD525" s="124"/>
    </row>
    <row r="526" spans="15:30" ht="15.75" customHeight="1">
      <c r="O526" s="124"/>
      <c r="R526" s="124"/>
      <c r="U526" s="124"/>
      <c r="X526" s="124"/>
      <c r="AA526" s="124"/>
      <c r="AD526" s="124"/>
    </row>
    <row r="527" spans="15:30" ht="15.75" customHeight="1">
      <c r="O527" s="124"/>
      <c r="R527" s="124"/>
      <c r="U527" s="124"/>
      <c r="X527" s="124"/>
      <c r="AA527" s="124"/>
      <c r="AD527" s="124"/>
    </row>
    <row r="528" spans="15:30" ht="15.75" customHeight="1">
      <c r="O528" s="124"/>
      <c r="R528" s="124"/>
      <c r="U528" s="124"/>
      <c r="X528" s="124"/>
      <c r="AA528" s="124"/>
      <c r="AD528" s="124"/>
    </row>
    <row r="529" spans="15:30" ht="15.75" customHeight="1">
      <c r="O529" s="124"/>
      <c r="R529" s="124"/>
      <c r="U529" s="124"/>
      <c r="X529" s="124"/>
      <c r="AA529" s="124"/>
      <c r="AD529" s="124"/>
    </row>
    <row r="530" spans="15:30" ht="15.75" customHeight="1">
      <c r="O530" s="124"/>
      <c r="R530" s="124"/>
      <c r="U530" s="124"/>
      <c r="X530" s="124"/>
      <c r="AA530" s="124"/>
      <c r="AD530" s="124"/>
    </row>
    <row r="531" spans="15:30" ht="15.75" customHeight="1">
      <c r="O531" s="124"/>
      <c r="R531" s="124"/>
      <c r="U531" s="124"/>
      <c r="X531" s="124"/>
      <c r="AA531" s="124"/>
      <c r="AD531" s="124"/>
    </row>
    <row r="532" spans="15:30" ht="15.75" customHeight="1">
      <c r="O532" s="124"/>
      <c r="R532" s="124"/>
      <c r="U532" s="124"/>
      <c r="X532" s="124"/>
      <c r="AA532" s="124"/>
      <c r="AD532" s="124"/>
    </row>
    <row r="533" spans="15:30" ht="15.75" customHeight="1">
      <c r="O533" s="124"/>
      <c r="R533" s="124"/>
      <c r="U533" s="124"/>
      <c r="X533" s="124"/>
      <c r="AA533" s="124"/>
      <c r="AD533" s="124"/>
    </row>
    <row r="534" spans="15:30" ht="15.75" customHeight="1">
      <c r="O534" s="124"/>
      <c r="R534" s="124"/>
      <c r="U534" s="124"/>
      <c r="X534" s="124"/>
      <c r="AA534" s="124"/>
      <c r="AD534" s="124"/>
    </row>
    <row r="535" spans="15:30" ht="15.75" customHeight="1">
      <c r="O535" s="124"/>
      <c r="R535" s="124"/>
      <c r="U535" s="124"/>
      <c r="X535" s="124"/>
      <c r="AA535" s="124"/>
      <c r="AD535" s="124"/>
    </row>
    <row r="536" spans="15:30" ht="15.75" customHeight="1">
      <c r="O536" s="124"/>
      <c r="R536" s="124"/>
      <c r="U536" s="124"/>
      <c r="X536" s="124"/>
      <c r="AA536" s="124"/>
      <c r="AD536" s="124"/>
    </row>
    <row r="537" spans="15:30" ht="15.75" customHeight="1">
      <c r="O537" s="124"/>
      <c r="R537" s="124"/>
      <c r="U537" s="124"/>
      <c r="X537" s="124"/>
      <c r="AA537" s="124"/>
      <c r="AD537" s="124"/>
    </row>
    <row r="538" spans="15:30" ht="15.75" customHeight="1">
      <c r="O538" s="124"/>
      <c r="R538" s="124"/>
      <c r="U538" s="124"/>
      <c r="X538" s="124"/>
      <c r="AA538" s="124"/>
      <c r="AD538" s="124"/>
    </row>
    <row r="539" spans="15:30" ht="15.75" customHeight="1">
      <c r="O539" s="124"/>
      <c r="R539" s="124"/>
      <c r="U539" s="124"/>
      <c r="X539" s="124"/>
      <c r="AA539" s="124"/>
      <c r="AD539" s="124"/>
    </row>
    <row r="540" spans="15:30" ht="15.75" customHeight="1">
      <c r="O540" s="124"/>
      <c r="R540" s="124"/>
      <c r="U540" s="124"/>
      <c r="X540" s="124"/>
      <c r="AA540" s="124"/>
      <c r="AD540" s="124"/>
    </row>
    <row r="541" spans="15:30" ht="15.75" customHeight="1">
      <c r="O541" s="124"/>
      <c r="R541" s="124"/>
      <c r="U541" s="124"/>
      <c r="X541" s="124"/>
      <c r="AA541" s="124"/>
      <c r="AD541" s="124"/>
    </row>
    <row r="542" spans="15:30" ht="15.75" customHeight="1">
      <c r="O542" s="124"/>
      <c r="R542" s="124"/>
      <c r="U542" s="124"/>
      <c r="X542" s="124"/>
      <c r="AA542" s="124"/>
      <c r="AD542" s="124"/>
    </row>
    <row r="543" spans="15:30" ht="15.75" customHeight="1">
      <c r="O543" s="124"/>
      <c r="R543" s="124"/>
      <c r="U543" s="124"/>
      <c r="X543" s="124"/>
      <c r="AA543" s="124"/>
      <c r="AD543" s="124"/>
    </row>
    <row r="544" spans="15:30" ht="15.75" customHeight="1">
      <c r="O544" s="124"/>
      <c r="R544" s="124"/>
      <c r="U544" s="124"/>
      <c r="X544" s="124"/>
      <c r="AA544" s="124"/>
      <c r="AD544" s="124"/>
    </row>
    <row r="545" spans="15:30" ht="15.75" customHeight="1">
      <c r="O545" s="124"/>
      <c r="R545" s="124"/>
      <c r="U545" s="124"/>
      <c r="X545" s="124"/>
      <c r="AA545" s="124"/>
      <c r="AD545" s="124"/>
    </row>
    <row r="546" spans="15:30" ht="15.75" customHeight="1">
      <c r="O546" s="124"/>
      <c r="R546" s="124"/>
      <c r="U546" s="124"/>
      <c r="X546" s="124"/>
      <c r="AA546" s="124"/>
      <c r="AD546" s="124"/>
    </row>
    <row r="547" spans="15:30" ht="15.75" customHeight="1">
      <c r="O547" s="124"/>
      <c r="R547" s="124"/>
      <c r="U547" s="124"/>
      <c r="X547" s="124"/>
      <c r="AA547" s="124"/>
      <c r="AD547" s="124"/>
    </row>
    <row r="548" spans="15:30" ht="15.75" customHeight="1">
      <c r="O548" s="124"/>
      <c r="R548" s="124"/>
      <c r="U548" s="124"/>
      <c r="X548" s="124"/>
      <c r="AA548" s="124"/>
      <c r="AD548" s="124"/>
    </row>
    <row r="549" spans="15:30" ht="15.75" customHeight="1">
      <c r="O549" s="124"/>
      <c r="R549" s="124"/>
      <c r="U549" s="124"/>
      <c r="X549" s="124"/>
      <c r="AA549" s="124"/>
      <c r="AD549" s="124"/>
    </row>
    <row r="550" spans="15:30" ht="15.75" customHeight="1">
      <c r="O550" s="124"/>
      <c r="R550" s="124"/>
      <c r="U550" s="124"/>
      <c r="X550" s="124"/>
      <c r="AA550" s="124"/>
      <c r="AD550" s="124"/>
    </row>
    <row r="551" spans="15:30" ht="15.75" customHeight="1">
      <c r="O551" s="124"/>
      <c r="R551" s="124"/>
      <c r="U551" s="124"/>
      <c r="X551" s="124"/>
      <c r="AA551" s="124"/>
      <c r="AD551" s="124"/>
    </row>
    <row r="552" spans="15:30" ht="15.75" customHeight="1">
      <c r="O552" s="124"/>
      <c r="R552" s="124"/>
      <c r="U552" s="124"/>
      <c r="X552" s="124"/>
      <c r="AA552" s="124"/>
      <c r="AD552" s="124"/>
    </row>
    <row r="553" spans="15:30" ht="15.75" customHeight="1">
      <c r="O553" s="124"/>
      <c r="R553" s="124"/>
      <c r="U553" s="124"/>
      <c r="X553" s="124"/>
      <c r="AA553" s="124"/>
      <c r="AD553" s="124"/>
    </row>
    <row r="554" spans="15:30" ht="15.75" customHeight="1">
      <c r="O554" s="124"/>
      <c r="R554" s="124"/>
      <c r="U554" s="124"/>
      <c r="X554" s="124"/>
      <c r="AA554" s="124"/>
      <c r="AD554" s="124"/>
    </row>
    <row r="555" spans="15:30" ht="15.75" customHeight="1">
      <c r="O555" s="124"/>
      <c r="R555" s="124"/>
      <c r="U555" s="124"/>
      <c r="X555" s="124"/>
      <c r="AA555" s="124"/>
      <c r="AD555" s="124"/>
    </row>
    <row r="556" spans="15:30" ht="15.75" customHeight="1">
      <c r="O556" s="124"/>
      <c r="R556" s="124"/>
      <c r="U556" s="124"/>
      <c r="X556" s="124"/>
      <c r="AA556" s="124"/>
      <c r="AD556" s="124"/>
    </row>
    <row r="557" spans="15:30" ht="15.75" customHeight="1">
      <c r="O557" s="124"/>
      <c r="R557" s="124"/>
      <c r="U557" s="124"/>
      <c r="X557" s="124"/>
      <c r="AA557" s="124"/>
      <c r="AD557" s="124"/>
    </row>
    <row r="558" spans="15:30" ht="15.75" customHeight="1">
      <c r="O558" s="124"/>
      <c r="R558" s="124"/>
      <c r="U558" s="124"/>
      <c r="X558" s="124"/>
      <c r="AA558" s="124"/>
      <c r="AD558" s="124"/>
    </row>
    <row r="559" spans="15:30" ht="15.75" customHeight="1">
      <c r="O559" s="124"/>
      <c r="R559" s="124"/>
      <c r="U559" s="124"/>
      <c r="X559" s="124"/>
      <c r="AA559" s="124"/>
      <c r="AD559" s="124"/>
    </row>
    <row r="560" spans="15:30" ht="15.75" customHeight="1">
      <c r="O560" s="124"/>
      <c r="R560" s="124"/>
      <c r="U560" s="124"/>
      <c r="X560" s="124"/>
      <c r="AA560" s="124"/>
      <c r="AD560" s="124"/>
    </row>
    <row r="561" spans="15:30" ht="15.75" customHeight="1">
      <c r="O561" s="124"/>
      <c r="R561" s="124"/>
      <c r="U561" s="124"/>
      <c r="X561" s="124"/>
      <c r="AA561" s="124"/>
      <c r="AD561" s="124"/>
    </row>
    <row r="562" spans="15:30" ht="15.75" customHeight="1">
      <c r="O562" s="124"/>
      <c r="R562" s="124"/>
      <c r="U562" s="124"/>
      <c r="X562" s="124"/>
      <c r="AA562" s="124"/>
      <c r="AD562" s="124"/>
    </row>
    <row r="563" spans="15:30" ht="15.75" customHeight="1">
      <c r="O563" s="124"/>
      <c r="R563" s="124"/>
      <c r="U563" s="124"/>
      <c r="X563" s="124"/>
      <c r="AA563" s="124"/>
      <c r="AD563" s="124"/>
    </row>
    <row r="564" spans="15:30" ht="15.75" customHeight="1">
      <c r="O564" s="124"/>
      <c r="R564" s="124"/>
      <c r="U564" s="124"/>
      <c r="X564" s="124"/>
      <c r="AA564" s="124"/>
      <c r="AD564" s="124"/>
    </row>
    <row r="565" spans="15:30" ht="15.75" customHeight="1">
      <c r="O565" s="124"/>
      <c r="R565" s="124"/>
      <c r="U565" s="124"/>
      <c r="X565" s="124"/>
      <c r="AA565" s="124"/>
      <c r="AD565" s="124"/>
    </row>
    <row r="566" spans="15:30" ht="15.75" customHeight="1">
      <c r="O566" s="124"/>
      <c r="R566" s="124"/>
      <c r="U566" s="124"/>
      <c r="X566" s="124"/>
      <c r="AA566" s="124"/>
      <c r="AD566" s="124"/>
    </row>
    <row r="567" spans="15:30" ht="15.75" customHeight="1">
      <c r="O567" s="124"/>
      <c r="R567" s="124"/>
      <c r="U567" s="124"/>
      <c r="X567" s="124"/>
      <c r="AA567" s="124"/>
      <c r="AD567" s="124"/>
    </row>
    <row r="568" spans="15:30" ht="15.75" customHeight="1">
      <c r="O568" s="124"/>
      <c r="R568" s="124"/>
      <c r="U568" s="124"/>
      <c r="X568" s="124"/>
      <c r="AA568" s="124"/>
      <c r="AD568" s="124"/>
    </row>
    <row r="569" spans="15:30" ht="15.75" customHeight="1">
      <c r="O569" s="124"/>
      <c r="R569" s="124"/>
      <c r="U569" s="124"/>
      <c r="X569" s="124"/>
      <c r="AA569" s="124"/>
      <c r="AD569" s="124"/>
    </row>
    <row r="570" spans="15:30" ht="15.75" customHeight="1">
      <c r="O570" s="124"/>
      <c r="R570" s="124"/>
      <c r="U570" s="124"/>
      <c r="X570" s="124"/>
      <c r="AA570" s="124"/>
      <c r="AD570" s="124"/>
    </row>
    <row r="571" spans="15:30" ht="15.75" customHeight="1">
      <c r="O571" s="124"/>
      <c r="R571" s="124"/>
      <c r="U571" s="124"/>
      <c r="X571" s="124"/>
      <c r="AA571" s="124"/>
      <c r="AD571" s="124"/>
    </row>
    <row r="572" spans="15:30" ht="15.75" customHeight="1">
      <c r="O572" s="124"/>
      <c r="R572" s="124"/>
      <c r="U572" s="124"/>
      <c r="X572" s="124"/>
      <c r="AA572" s="124"/>
      <c r="AD572" s="124"/>
    </row>
    <row r="573" spans="15:30" ht="15.75" customHeight="1">
      <c r="O573" s="124"/>
      <c r="R573" s="124"/>
      <c r="U573" s="124"/>
      <c r="X573" s="124"/>
      <c r="AA573" s="124"/>
      <c r="AD573" s="124"/>
    </row>
    <row r="574" spans="15:30" ht="15.75" customHeight="1">
      <c r="O574" s="124"/>
      <c r="R574" s="124"/>
      <c r="U574" s="124"/>
      <c r="X574" s="124"/>
      <c r="AA574" s="124"/>
      <c r="AD574" s="124"/>
    </row>
    <row r="575" spans="15:30" ht="15.75" customHeight="1">
      <c r="O575" s="124"/>
      <c r="R575" s="124"/>
      <c r="U575" s="124"/>
      <c r="X575" s="124"/>
      <c r="AA575" s="124"/>
      <c r="AD575" s="124"/>
    </row>
    <row r="576" spans="15:30" ht="15.75" customHeight="1">
      <c r="O576" s="124"/>
      <c r="R576" s="124"/>
      <c r="U576" s="124"/>
      <c r="X576" s="124"/>
      <c r="AA576" s="124"/>
      <c r="AD576" s="124"/>
    </row>
    <row r="577" spans="15:30" ht="15.75" customHeight="1">
      <c r="O577" s="124"/>
      <c r="R577" s="124"/>
      <c r="U577" s="124"/>
      <c r="X577" s="124"/>
      <c r="AA577" s="124"/>
      <c r="AD577" s="124"/>
    </row>
    <row r="578" spans="15:30" ht="15.75" customHeight="1">
      <c r="O578" s="124"/>
      <c r="R578" s="124"/>
      <c r="U578" s="124"/>
      <c r="X578" s="124"/>
      <c r="AA578" s="124"/>
      <c r="AD578" s="124"/>
    </row>
    <row r="579" spans="15:30" ht="15.75" customHeight="1">
      <c r="O579" s="124"/>
      <c r="R579" s="124"/>
      <c r="U579" s="124"/>
      <c r="X579" s="124"/>
      <c r="AA579" s="124"/>
      <c r="AD579" s="124"/>
    </row>
    <row r="580" spans="15:30" ht="15.75" customHeight="1">
      <c r="O580" s="124"/>
      <c r="R580" s="124"/>
      <c r="U580" s="124"/>
      <c r="X580" s="124"/>
      <c r="AA580" s="124"/>
      <c r="AD580" s="124"/>
    </row>
    <row r="581" spans="15:30" ht="15.75" customHeight="1">
      <c r="O581" s="124"/>
      <c r="R581" s="124"/>
      <c r="U581" s="124"/>
      <c r="X581" s="124"/>
      <c r="AA581" s="124"/>
      <c r="AD581" s="124"/>
    </row>
    <row r="582" spans="15:30" ht="15.75" customHeight="1">
      <c r="O582" s="124"/>
      <c r="R582" s="124"/>
      <c r="U582" s="124"/>
      <c r="X582" s="124"/>
      <c r="AA582" s="124"/>
      <c r="AD582" s="124"/>
    </row>
    <row r="583" spans="15:30" ht="15.75" customHeight="1">
      <c r="O583" s="124"/>
      <c r="R583" s="124"/>
      <c r="U583" s="124"/>
      <c r="X583" s="124"/>
      <c r="AA583" s="124"/>
      <c r="AD583" s="124"/>
    </row>
    <row r="584" spans="15:30" ht="15.75" customHeight="1">
      <c r="O584" s="124"/>
      <c r="R584" s="124"/>
      <c r="U584" s="124"/>
      <c r="X584" s="124"/>
      <c r="AA584" s="124"/>
      <c r="AD584" s="124"/>
    </row>
    <row r="585" spans="15:30" ht="15.75" customHeight="1">
      <c r="O585" s="124"/>
      <c r="R585" s="124"/>
      <c r="U585" s="124"/>
      <c r="X585" s="124"/>
      <c r="AA585" s="124"/>
      <c r="AD585" s="124"/>
    </row>
    <row r="586" spans="15:30" ht="15.75" customHeight="1">
      <c r="O586" s="124"/>
      <c r="R586" s="124"/>
      <c r="U586" s="124"/>
      <c r="X586" s="124"/>
      <c r="AA586" s="124"/>
      <c r="AD586" s="124"/>
    </row>
    <row r="587" spans="15:30" ht="15.75" customHeight="1">
      <c r="O587" s="124"/>
      <c r="R587" s="124"/>
      <c r="U587" s="124"/>
      <c r="X587" s="124"/>
      <c r="AA587" s="124"/>
      <c r="AD587" s="124"/>
    </row>
    <row r="588" spans="15:30" ht="15.75" customHeight="1">
      <c r="O588" s="124"/>
      <c r="R588" s="124"/>
      <c r="U588" s="124"/>
      <c r="X588" s="124"/>
      <c r="AA588" s="124"/>
      <c r="AD588" s="124"/>
    </row>
    <row r="589" spans="15:30" ht="15.75" customHeight="1">
      <c r="O589" s="124"/>
      <c r="R589" s="124"/>
      <c r="U589" s="124"/>
      <c r="X589" s="124"/>
      <c r="AA589" s="124"/>
      <c r="AD589" s="124"/>
    </row>
    <row r="590" spans="15:30" ht="15.75" customHeight="1">
      <c r="O590" s="124"/>
      <c r="R590" s="124"/>
      <c r="U590" s="124"/>
      <c r="X590" s="124"/>
      <c r="AA590" s="124"/>
      <c r="AD590" s="124"/>
    </row>
    <row r="591" spans="15:30" ht="15.75" customHeight="1">
      <c r="O591" s="124"/>
      <c r="R591" s="124"/>
      <c r="U591" s="124"/>
      <c r="X591" s="124"/>
      <c r="AA591" s="124"/>
      <c r="AD591" s="124"/>
    </row>
    <row r="592" spans="15:30" ht="15.75" customHeight="1">
      <c r="O592" s="124"/>
      <c r="R592" s="124"/>
      <c r="U592" s="124"/>
      <c r="X592" s="124"/>
      <c r="AA592" s="124"/>
      <c r="AD592" s="124"/>
    </row>
    <row r="593" spans="15:30" ht="15.75" customHeight="1">
      <c r="O593" s="124"/>
      <c r="R593" s="124"/>
      <c r="U593" s="124"/>
      <c r="X593" s="124"/>
      <c r="AA593" s="124"/>
      <c r="AD593" s="124"/>
    </row>
    <row r="594" spans="15:30" ht="15.75" customHeight="1">
      <c r="O594" s="124"/>
      <c r="R594" s="124"/>
      <c r="U594" s="124"/>
      <c r="X594" s="124"/>
      <c r="AA594" s="124"/>
      <c r="AD594" s="124"/>
    </row>
    <row r="595" spans="15:30" ht="15.75" customHeight="1">
      <c r="O595" s="124"/>
      <c r="R595" s="124"/>
      <c r="U595" s="124"/>
      <c r="X595" s="124"/>
      <c r="AA595" s="124"/>
      <c r="AD595" s="124"/>
    </row>
    <row r="596" spans="15:30" ht="15.75" customHeight="1">
      <c r="O596" s="124"/>
      <c r="R596" s="124"/>
      <c r="U596" s="124"/>
      <c r="X596" s="124"/>
      <c r="AA596" s="124"/>
      <c r="AD596" s="124"/>
    </row>
    <row r="597" spans="15:30" ht="15.75" customHeight="1">
      <c r="O597" s="124"/>
      <c r="R597" s="124"/>
      <c r="U597" s="124"/>
      <c r="X597" s="124"/>
      <c r="AA597" s="124"/>
      <c r="AD597" s="124"/>
    </row>
    <row r="598" spans="15:30" ht="15.75" customHeight="1">
      <c r="O598" s="124"/>
      <c r="R598" s="124"/>
      <c r="U598" s="124"/>
      <c r="X598" s="124"/>
      <c r="AA598" s="124"/>
      <c r="AD598" s="124"/>
    </row>
    <row r="599" spans="15:30" ht="15.75" customHeight="1">
      <c r="O599" s="124"/>
      <c r="R599" s="124"/>
      <c r="U599" s="124"/>
      <c r="X599" s="124"/>
      <c r="AA599" s="124"/>
      <c r="AD599" s="124"/>
    </row>
    <row r="600" spans="15:30" ht="15.75" customHeight="1">
      <c r="O600" s="124"/>
      <c r="R600" s="124"/>
      <c r="U600" s="124"/>
      <c r="X600" s="124"/>
      <c r="AA600" s="124"/>
      <c r="AD600" s="124"/>
    </row>
    <row r="601" spans="15:30" ht="15.75" customHeight="1">
      <c r="O601" s="124"/>
      <c r="R601" s="124"/>
      <c r="U601" s="124"/>
      <c r="X601" s="124"/>
      <c r="AA601" s="124"/>
      <c r="AD601" s="124"/>
    </row>
    <row r="602" spans="15:30" ht="15.75" customHeight="1">
      <c r="O602" s="124"/>
      <c r="R602" s="124"/>
      <c r="U602" s="124"/>
      <c r="X602" s="124"/>
      <c r="AA602" s="124"/>
      <c r="AD602" s="124"/>
    </row>
    <row r="603" spans="15:30" ht="15.75" customHeight="1">
      <c r="O603" s="124"/>
      <c r="R603" s="124"/>
      <c r="U603" s="124"/>
      <c r="X603" s="124"/>
      <c r="AA603" s="124"/>
      <c r="AD603" s="124"/>
    </row>
    <row r="604" spans="15:30" ht="15.75" customHeight="1">
      <c r="O604" s="124"/>
      <c r="R604" s="124"/>
      <c r="U604" s="124"/>
      <c r="X604" s="124"/>
      <c r="AA604" s="124"/>
      <c r="AD604" s="124"/>
    </row>
    <row r="605" spans="15:30" ht="15.75" customHeight="1">
      <c r="O605" s="124"/>
      <c r="R605" s="124"/>
      <c r="U605" s="124"/>
      <c r="X605" s="124"/>
      <c r="AA605" s="124"/>
      <c r="AD605" s="124"/>
    </row>
    <row r="606" spans="15:30" ht="15.75" customHeight="1">
      <c r="O606" s="124"/>
      <c r="R606" s="124"/>
      <c r="U606" s="124"/>
      <c r="X606" s="124"/>
      <c r="AA606" s="124"/>
      <c r="AD606" s="124"/>
    </row>
    <row r="607" spans="15:30" ht="15.75" customHeight="1">
      <c r="O607" s="124"/>
      <c r="R607" s="124"/>
      <c r="U607" s="124"/>
      <c r="X607" s="124"/>
      <c r="AA607" s="124"/>
      <c r="AD607" s="124"/>
    </row>
    <row r="608" spans="15:30" ht="15.75" customHeight="1">
      <c r="O608" s="124"/>
      <c r="R608" s="124"/>
      <c r="U608" s="124"/>
      <c r="X608" s="124"/>
      <c r="AA608" s="124"/>
      <c r="AD608" s="124"/>
    </row>
    <row r="609" spans="15:30" ht="15.75" customHeight="1">
      <c r="O609" s="124"/>
      <c r="R609" s="124"/>
      <c r="U609" s="124"/>
      <c r="X609" s="124"/>
      <c r="AA609" s="124"/>
      <c r="AD609" s="124"/>
    </row>
    <row r="610" spans="15:30" ht="15.75" customHeight="1">
      <c r="O610" s="124"/>
      <c r="R610" s="124"/>
      <c r="U610" s="124"/>
      <c r="X610" s="124"/>
      <c r="AA610" s="124"/>
      <c r="AD610" s="124"/>
    </row>
    <row r="611" spans="15:30" ht="15.75" customHeight="1">
      <c r="O611" s="124"/>
      <c r="R611" s="124"/>
      <c r="U611" s="124"/>
      <c r="X611" s="124"/>
      <c r="AA611" s="124"/>
      <c r="AD611" s="124"/>
    </row>
    <row r="612" spans="15:30" ht="15.75" customHeight="1">
      <c r="O612" s="124"/>
      <c r="R612" s="124"/>
      <c r="U612" s="124"/>
      <c r="X612" s="124"/>
      <c r="AA612" s="124"/>
      <c r="AD612" s="124"/>
    </row>
    <row r="613" spans="15:30" ht="15.75" customHeight="1">
      <c r="O613" s="124"/>
      <c r="R613" s="124"/>
      <c r="U613" s="124"/>
      <c r="X613" s="124"/>
      <c r="AA613" s="124"/>
      <c r="AD613" s="124"/>
    </row>
    <row r="614" spans="15:30" ht="15.75" customHeight="1">
      <c r="O614" s="124"/>
      <c r="R614" s="124"/>
      <c r="U614" s="124"/>
      <c r="X614" s="124"/>
      <c r="AA614" s="124"/>
      <c r="AD614" s="124"/>
    </row>
    <row r="615" spans="15:30" ht="15.75" customHeight="1">
      <c r="O615" s="124"/>
      <c r="R615" s="124"/>
      <c r="U615" s="124"/>
      <c r="X615" s="124"/>
      <c r="AA615" s="124"/>
      <c r="AD615" s="124"/>
    </row>
    <row r="616" spans="15:30" ht="15.75" customHeight="1">
      <c r="O616" s="124"/>
      <c r="R616" s="124"/>
      <c r="U616" s="124"/>
      <c r="X616" s="124"/>
      <c r="AA616" s="124"/>
      <c r="AD616" s="124"/>
    </row>
    <row r="617" spans="15:30" ht="15.75" customHeight="1">
      <c r="O617" s="124"/>
      <c r="R617" s="124"/>
      <c r="U617" s="124"/>
      <c r="X617" s="124"/>
      <c r="AA617" s="124"/>
      <c r="AD617" s="124"/>
    </row>
    <row r="618" spans="15:30" ht="15.75" customHeight="1">
      <c r="O618" s="124"/>
      <c r="R618" s="124"/>
      <c r="U618" s="124"/>
      <c r="X618" s="124"/>
      <c r="AA618" s="124"/>
      <c r="AD618" s="124"/>
    </row>
    <row r="619" spans="15:30" ht="15.75" customHeight="1">
      <c r="O619" s="124"/>
      <c r="R619" s="124"/>
      <c r="U619" s="124"/>
      <c r="X619" s="124"/>
      <c r="AA619" s="124"/>
      <c r="AD619" s="124"/>
    </row>
    <row r="620" spans="15:30" ht="15.75" customHeight="1">
      <c r="O620" s="124"/>
      <c r="R620" s="124"/>
      <c r="U620" s="124"/>
      <c r="X620" s="124"/>
      <c r="AA620" s="124"/>
      <c r="AD620" s="124"/>
    </row>
    <row r="621" spans="15:30" ht="15.75" customHeight="1">
      <c r="O621" s="124"/>
      <c r="R621" s="124"/>
      <c r="U621" s="124"/>
      <c r="X621" s="124"/>
      <c r="AA621" s="124"/>
      <c r="AD621" s="124"/>
    </row>
    <row r="622" spans="15:30" ht="15.75" customHeight="1">
      <c r="O622" s="124"/>
      <c r="R622" s="124"/>
      <c r="U622" s="124"/>
      <c r="X622" s="124"/>
      <c r="AA622" s="124"/>
      <c r="AD622" s="124"/>
    </row>
    <row r="623" spans="15:30" ht="15.75" customHeight="1">
      <c r="O623" s="124"/>
      <c r="R623" s="124"/>
      <c r="U623" s="124"/>
      <c r="X623" s="124"/>
      <c r="AA623" s="124"/>
      <c r="AD623" s="124"/>
    </row>
    <row r="624" spans="15:30" ht="15.75" customHeight="1">
      <c r="O624" s="124"/>
      <c r="R624" s="124"/>
      <c r="U624" s="124"/>
      <c r="X624" s="124"/>
      <c r="AA624" s="124"/>
      <c r="AD624" s="124"/>
    </row>
    <row r="625" spans="15:30" ht="15.75" customHeight="1">
      <c r="O625" s="124"/>
      <c r="R625" s="124"/>
      <c r="U625" s="124"/>
      <c r="X625" s="124"/>
      <c r="AA625" s="124"/>
      <c r="AD625" s="124"/>
    </row>
    <row r="626" spans="15:30" ht="15.75" customHeight="1">
      <c r="O626" s="124"/>
      <c r="R626" s="124"/>
      <c r="U626" s="124"/>
      <c r="X626" s="124"/>
      <c r="AA626" s="124"/>
      <c r="AD626" s="124"/>
    </row>
    <row r="627" spans="15:30" ht="15.75" customHeight="1">
      <c r="O627" s="124"/>
      <c r="R627" s="124"/>
      <c r="U627" s="124"/>
      <c r="X627" s="124"/>
      <c r="AA627" s="124"/>
      <c r="AD627" s="124"/>
    </row>
    <row r="628" spans="15:30" ht="15.75" customHeight="1">
      <c r="O628" s="124"/>
      <c r="R628" s="124"/>
      <c r="U628" s="124"/>
      <c r="X628" s="124"/>
      <c r="AA628" s="124"/>
      <c r="AD628" s="124"/>
    </row>
    <row r="629" spans="15:30" ht="15.75" customHeight="1">
      <c r="O629" s="124"/>
      <c r="R629" s="124"/>
      <c r="U629" s="124"/>
      <c r="X629" s="124"/>
      <c r="AA629" s="124"/>
      <c r="AD629" s="124"/>
    </row>
    <row r="630" spans="15:30" ht="15.75" customHeight="1">
      <c r="O630" s="124"/>
      <c r="R630" s="124"/>
      <c r="U630" s="124"/>
      <c r="X630" s="124"/>
      <c r="AA630" s="124"/>
      <c r="AD630" s="124"/>
    </row>
    <row r="631" spans="15:30" ht="15.75" customHeight="1">
      <c r="O631" s="124"/>
      <c r="R631" s="124"/>
      <c r="U631" s="124"/>
      <c r="X631" s="124"/>
      <c r="AA631" s="124"/>
      <c r="AD631" s="124"/>
    </row>
    <row r="632" spans="15:30" ht="15.75" customHeight="1">
      <c r="O632" s="124"/>
      <c r="R632" s="124"/>
      <c r="U632" s="124"/>
      <c r="X632" s="124"/>
      <c r="AA632" s="124"/>
      <c r="AD632" s="124"/>
    </row>
    <row r="633" spans="15:30" ht="15.75" customHeight="1">
      <c r="O633" s="124"/>
      <c r="R633" s="124"/>
      <c r="U633" s="124"/>
      <c r="X633" s="124"/>
      <c r="AA633" s="124"/>
      <c r="AD633" s="124"/>
    </row>
    <row r="634" spans="15:30" ht="15.75" customHeight="1">
      <c r="O634" s="124"/>
      <c r="R634" s="124"/>
      <c r="U634" s="124"/>
      <c r="X634" s="124"/>
      <c r="AA634" s="124"/>
      <c r="AD634" s="124"/>
    </row>
    <row r="635" spans="15:30" ht="15.75" customHeight="1">
      <c r="O635" s="124"/>
      <c r="R635" s="124"/>
      <c r="U635" s="124"/>
      <c r="X635" s="124"/>
      <c r="AA635" s="124"/>
      <c r="AD635" s="124"/>
    </row>
    <row r="636" spans="15:30" ht="15.75" customHeight="1">
      <c r="O636" s="124"/>
      <c r="R636" s="124"/>
      <c r="U636" s="124"/>
      <c r="X636" s="124"/>
      <c r="AA636" s="124"/>
      <c r="AD636" s="124"/>
    </row>
    <row r="637" spans="15:30" ht="15.75" customHeight="1">
      <c r="O637" s="124"/>
      <c r="R637" s="124"/>
      <c r="U637" s="124"/>
      <c r="X637" s="124"/>
      <c r="AA637" s="124"/>
      <c r="AD637" s="124"/>
    </row>
    <row r="638" spans="15:30" ht="15.75" customHeight="1">
      <c r="O638" s="124"/>
      <c r="R638" s="124"/>
      <c r="U638" s="124"/>
      <c r="X638" s="124"/>
      <c r="AA638" s="124"/>
      <c r="AD638" s="124"/>
    </row>
    <row r="639" spans="15:30" ht="15.75" customHeight="1">
      <c r="O639" s="124"/>
      <c r="R639" s="124"/>
      <c r="U639" s="124"/>
      <c r="X639" s="124"/>
      <c r="AA639" s="124"/>
      <c r="AD639" s="124"/>
    </row>
    <row r="640" spans="15:30" ht="15.75" customHeight="1">
      <c r="O640" s="124"/>
      <c r="R640" s="124"/>
      <c r="U640" s="124"/>
      <c r="X640" s="124"/>
      <c r="AA640" s="124"/>
      <c r="AD640" s="124"/>
    </row>
    <row r="641" spans="15:30" ht="15.75" customHeight="1">
      <c r="O641" s="124"/>
      <c r="R641" s="124"/>
      <c r="U641" s="124"/>
      <c r="X641" s="124"/>
      <c r="AA641" s="124"/>
      <c r="AD641" s="124"/>
    </row>
    <row r="642" spans="15:30" ht="15.75" customHeight="1">
      <c r="O642" s="124"/>
      <c r="R642" s="124"/>
      <c r="U642" s="124"/>
      <c r="X642" s="124"/>
      <c r="AA642" s="124"/>
      <c r="AD642" s="124"/>
    </row>
    <row r="643" spans="15:30" ht="15.75" customHeight="1">
      <c r="O643" s="124"/>
      <c r="R643" s="124"/>
      <c r="U643" s="124"/>
      <c r="X643" s="124"/>
      <c r="AA643" s="124"/>
      <c r="AD643" s="124"/>
    </row>
    <row r="644" spans="15:30" ht="15.75" customHeight="1">
      <c r="O644" s="124"/>
      <c r="R644" s="124"/>
      <c r="U644" s="124"/>
      <c r="X644" s="124"/>
      <c r="AA644" s="124"/>
      <c r="AD644" s="124"/>
    </row>
    <row r="645" spans="15:30" ht="15.75" customHeight="1">
      <c r="O645" s="124"/>
      <c r="R645" s="124"/>
      <c r="U645" s="124"/>
      <c r="X645" s="124"/>
      <c r="AA645" s="124"/>
      <c r="AD645" s="124"/>
    </row>
    <row r="646" spans="15:30" ht="15.75" customHeight="1">
      <c r="O646" s="124"/>
      <c r="R646" s="124"/>
      <c r="U646" s="124"/>
      <c r="X646" s="124"/>
      <c r="AA646" s="124"/>
      <c r="AD646" s="124"/>
    </row>
    <row r="647" spans="15:30" ht="15.75" customHeight="1">
      <c r="O647" s="124"/>
      <c r="R647" s="124"/>
      <c r="U647" s="124"/>
      <c r="X647" s="124"/>
      <c r="AA647" s="124"/>
      <c r="AD647" s="124"/>
    </row>
    <row r="648" spans="15:30" ht="15.75" customHeight="1">
      <c r="O648" s="124"/>
      <c r="R648" s="124"/>
      <c r="U648" s="124"/>
      <c r="X648" s="124"/>
      <c r="AA648" s="124"/>
      <c r="AD648" s="124"/>
    </row>
    <row r="649" spans="15:30" ht="15.75" customHeight="1">
      <c r="O649" s="124"/>
      <c r="R649" s="124"/>
      <c r="U649" s="124"/>
      <c r="X649" s="124"/>
      <c r="AA649" s="124"/>
      <c r="AD649" s="124"/>
    </row>
    <row r="650" spans="15:30" ht="15.75" customHeight="1">
      <c r="O650" s="124"/>
      <c r="R650" s="124"/>
      <c r="U650" s="124"/>
      <c r="X650" s="124"/>
      <c r="AA650" s="124"/>
      <c r="AD650" s="124"/>
    </row>
    <row r="651" spans="15:30" ht="15.75" customHeight="1">
      <c r="O651" s="124"/>
      <c r="R651" s="124"/>
      <c r="U651" s="124"/>
      <c r="X651" s="124"/>
      <c r="AA651" s="124"/>
      <c r="AD651" s="124"/>
    </row>
    <row r="652" spans="15:30" ht="15.75" customHeight="1">
      <c r="O652" s="124"/>
      <c r="R652" s="124"/>
      <c r="U652" s="124"/>
      <c r="X652" s="124"/>
      <c r="AA652" s="124"/>
      <c r="AD652" s="124"/>
    </row>
    <row r="653" spans="15:30" ht="15.75" customHeight="1">
      <c r="O653" s="124"/>
      <c r="R653" s="124"/>
      <c r="U653" s="124"/>
      <c r="X653" s="124"/>
      <c r="AA653" s="124"/>
      <c r="AD653" s="124"/>
    </row>
    <row r="654" spans="15:30" ht="15.75" customHeight="1">
      <c r="O654" s="124"/>
      <c r="R654" s="124"/>
      <c r="U654" s="124"/>
      <c r="X654" s="124"/>
      <c r="AA654" s="124"/>
      <c r="AD654" s="124"/>
    </row>
    <row r="655" spans="15:30" ht="15.75" customHeight="1">
      <c r="O655" s="124"/>
      <c r="R655" s="124"/>
      <c r="U655" s="124"/>
      <c r="X655" s="124"/>
      <c r="AA655" s="124"/>
      <c r="AD655" s="124"/>
    </row>
    <row r="656" spans="15:30" ht="15.75" customHeight="1">
      <c r="O656" s="124"/>
      <c r="R656" s="124"/>
      <c r="U656" s="124"/>
      <c r="X656" s="124"/>
      <c r="AA656" s="124"/>
      <c r="AD656" s="124"/>
    </row>
    <row r="657" spans="15:30" ht="15.75" customHeight="1">
      <c r="O657" s="124"/>
      <c r="R657" s="124"/>
      <c r="U657" s="124"/>
      <c r="X657" s="124"/>
      <c r="AA657" s="124"/>
      <c r="AD657" s="124"/>
    </row>
    <row r="658" spans="15:30" ht="15.75" customHeight="1">
      <c r="O658" s="124"/>
      <c r="R658" s="124"/>
      <c r="U658" s="124"/>
      <c r="X658" s="124"/>
      <c r="AA658" s="124"/>
      <c r="AD658" s="124"/>
    </row>
    <row r="659" spans="15:30" ht="15.75" customHeight="1">
      <c r="O659" s="124"/>
      <c r="R659" s="124"/>
      <c r="U659" s="124"/>
      <c r="X659" s="124"/>
      <c r="AA659" s="124"/>
      <c r="AD659" s="124"/>
    </row>
    <row r="660" spans="15:30" ht="15.75" customHeight="1">
      <c r="O660" s="124"/>
      <c r="R660" s="124"/>
      <c r="U660" s="124"/>
      <c r="X660" s="124"/>
      <c r="AA660" s="124"/>
      <c r="AD660" s="124"/>
    </row>
    <row r="661" spans="15:30" ht="15.75" customHeight="1">
      <c r="O661" s="124"/>
      <c r="R661" s="124"/>
      <c r="U661" s="124"/>
      <c r="X661" s="124"/>
      <c r="AA661" s="124"/>
      <c r="AD661" s="124"/>
    </row>
    <row r="662" spans="15:30" ht="15.75" customHeight="1">
      <c r="O662" s="124"/>
      <c r="R662" s="124"/>
      <c r="U662" s="124"/>
      <c r="X662" s="124"/>
      <c r="AA662" s="124"/>
      <c r="AD662" s="124"/>
    </row>
    <row r="663" spans="15:30" ht="15.75" customHeight="1">
      <c r="O663" s="124"/>
      <c r="R663" s="124"/>
      <c r="U663" s="124"/>
      <c r="X663" s="124"/>
      <c r="AA663" s="124"/>
      <c r="AD663" s="124"/>
    </row>
    <row r="664" spans="15:30" ht="15.75" customHeight="1">
      <c r="O664" s="124"/>
      <c r="R664" s="124"/>
      <c r="U664" s="124"/>
      <c r="X664" s="124"/>
      <c r="AA664" s="124"/>
      <c r="AD664" s="124"/>
    </row>
    <row r="665" spans="15:30" ht="15.75" customHeight="1">
      <c r="O665" s="124"/>
      <c r="R665" s="124"/>
      <c r="U665" s="124"/>
      <c r="X665" s="124"/>
      <c r="AA665" s="124"/>
      <c r="AD665" s="124"/>
    </row>
    <row r="666" spans="15:30" ht="15.75" customHeight="1">
      <c r="O666" s="124"/>
      <c r="R666" s="124"/>
      <c r="U666" s="124"/>
      <c r="X666" s="124"/>
      <c r="AA666" s="124"/>
      <c r="AD666" s="124"/>
    </row>
    <row r="667" spans="15:30" ht="15.75" customHeight="1">
      <c r="O667" s="124"/>
      <c r="R667" s="124"/>
      <c r="U667" s="124"/>
      <c r="X667" s="124"/>
      <c r="AA667" s="124"/>
      <c r="AD667" s="124"/>
    </row>
    <row r="668" spans="15:30" ht="15.75" customHeight="1">
      <c r="O668" s="124"/>
      <c r="R668" s="124"/>
      <c r="U668" s="124"/>
      <c r="X668" s="124"/>
      <c r="AA668" s="124"/>
      <c r="AD668" s="124"/>
    </row>
    <row r="669" spans="15:30" ht="15.75" customHeight="1">
      <c r="O669" s="124"/>
      <c r="R669" s="124"/>
      <c r="U669" s="124"/>
      <c r="X669" s="124"/>
      <c r="AA669" s="124"/>
      <c r="AD669" s="124"/>
    </row>
    <row r="670" spans="15:30" ht="15.75" customHeight="1">
      <c r="O670" s="124"/>
      <c r="R670" s="124"/>
      <c r="U670" s="124"/>
      <c r="X670" s="124"/>
      <c r="AA670" s="124"/>
      <c r="AD670" s="124"/>
    </row>
    <row r="671" spans="15:30" ht="15.75" customHeight="1">
      <c r="O671" s="124"/>
      <c r="R671" s="124"/>
      <c r="U671" s="124"/>
      <c r="X671" s="124"/>
      <c r="AA671" s="124"/>
      <c r="AD671" s="124"/>
    </row>
    <row r="672" spans="15:30" ht="15.75" customHeight="1">
      <c r="O672" s="124"/>
      <c r="R672" s="124"/>
      <c r="U672" s="124"/>
      <c r="X672" s="124"/>
      <c r="AA672" s="124"/>
      <c r="AD672" s="124"/>
    </row>
    <row r="673" spans="15:30" ht="15.75" customHeight="1">
      <c r="O673" s="124"/>
      <c r="R673" s="124"/>
      <c r="U673" s="124"/>
      <c r="X673" s="124"/>
      <c r="AA673" s="124"/>
      <c r="AD673" s="124"/>
    </row>
    <row r="674" spans="15:30" ht="15.75" customHeight="1">
      <c r="O674" s="124"/>
      <c r="R674" s="124"/>
      <c r="U674" s="124"/>
      <c r="X674" s="124"/>
      <c r="AA674" s="124"/>
      <c r="AD674" s="124"/>
    </row>
    <row r="675" spans="15:30" ht="15.75" customHeight="1">
      <c r="O675" s="124"/>
      <c r="R675" s="124"/>
      <c r="U675" s="124"/>
      <c r="X675" s="124"/>
      <c r="AA675" s="124"/>
      <c r="AD675" s="124"/>
    </row>
    <row r="676" spans="15:30" ht="15.75" customHeight="1">
      <c r="O676" s="124"/>
      <c r="R676" s="124"/>
      <c r="U676" s="124"/>
      <c r="X676" s="124"/>
      <c r="AA676" s="124"/>
      <c r="AD676" s="124"/>
    </row>
    <row r="677" spans="15:30" ht="15.75" customHeight="1">
      <c r="O677" s="124"/>
      <c r="R677" s="124"/>
      <c r="U677" s="124"/>
      <c r="X677" s="124"/>
      <c r="AA677" s="124"/>
      <c r="AD677" s="124"/>
    </row>
    <row r="678" spans="15:30" ht="15.75" customHeight="1">
      <c r="O678" s="124"/>
      <c r="R678" s="124"/>
      <c r="U678" s="124"/>
      <c r="X678" s="124"/>
      <c r="AA678" s="124"/>
      <c r="AD678" s="124"/>
    </row>
    <row r="679" spans="15:30" ht="15.75" customHeight="1">
      <c r="O679" s="124"/>
      <c r="R679" s="124"/>
      <c r="U679" s="124"/>
      <c r="X679" s="124"/>
      <c r="AA679" s="124"/>
      <c r="AD679" s="124"/>
    </row>
    <row r="680" spans="15:30" ht="15.75" customHeight="1">
      <c r="O680" s="124"/>
      <c r="R680" s="124"/>
      <c r="U680" s="124"/>
      <c r="X680" s="124"/>
      <c r="AA680" s="124"/>
      <c r="AD680" s="124"/>
    </row>
    <row r="681" spans="15:30" ht="15.75" customHeight="1">
      <c r="O681" s="124"/>
      <c r="R681" s="124"/>
      <c r="U681" s="124"/>
      <c r="X681" s="124"/>
      <c r="AA681" s="124"/>
      <c r="AD681" s="124"/>
    </row>
    <row r="682" spans="15:30" ht="15.75" customHeight="1">
      <c r="O682" s="124"/>
      <c r="R682" s="124"/>
      <c r="U682" s="124"/>
      <c r="X682" s="124"/>
      <c r="AA682" s="124"/>
      <c r="AD682" s="124"/>
    </row>
    <row r="683" spans="15:30" ht="15.75" customHeight="1">
      <c r="O683" s="124"/>
      <c r="R683" s="124"/>
      <c r="U683" s="124"/>
      <c r="X683" s="124"/>
      <c r="AA683" s="124"/>
      <c r="AD683" s="124"/>
    </row>
    <row r="684" spans="15:30" ht="15.75" customHeight="1">
      <c r="O684" s="124"/>
      <c r="R684" s="124"/>
      <c r="U684" s="124"/>
      <c r="X684" s="124"/>
      <c r="AA684" s="124"/>
      <c r="AD684" s="124"/>
    </row>
    <row r="685" spans="15:30" ht="15.75" customHeight="1">
      <c r="O685" s="124"/>
      <c r="R685" s="124"/>
      <c r="U685" s="124"/>
      <c r="X685" s="124"/>
      <c r="AA685" s="124"/>
      <c r="AD685" s="124"/>
    </row>
    <row r="686" spans="15:30" ht="15.75" customHeight="1">
      <c r="O686" s="124"/>
      <c r="R686" s="124"/>
      <c r="U686" s="124"/>
      <c r="X686" s="124"/>
      <c r="AA686" s="124"/>
      <c r="AD686" s="124"/>
    </row>
    <row r="687" spans="15:30" ht="15.75" customHeight="1">
      <c r="O687" s="124"/>
      <c r="R687" s="124"/>
      <c r="U687" s="124"/>
      <c r="X687" s="124"/>
      <c r="AA687" s="124"/>
      <c r="AD687" s="124"/>
    </row>
    <row r="688" spans="15:30" ht="15.75" customHeight="1">
      <c r="O688" s="124"/>
      <c r="R688" s="124"/>
      <c r="U688" s="124"/>
      <c r="X688" s="124"/>
      <c r="AA688" s="124"/>
      <c r="AD688" s="124"/>
    </row>
    <row r="689" spans="15:30" ht="15.75" customHeight="1">
      <c r="O689" s="124"/>
      <c r="R689" s="124"/>
      <c r="U689" s="124"/>
      <c r="X689" s="124"/>
      <c r="AA689" s="124"/>
      <c r="AD689" s="124"/>
    </row>
    <row r="690" spans="15:30" ht="15.75" customHeight="1">
      <c r="O690" s="124"/>
      <c r="R690" s="124"/>
      <c r="U690" s="124"/>
      <c r="X690" s="124"/>
      <c r="AA690" s="124"/>
      <c r="AD690" s="124"/>
    </row>
    <row r="691" spans="15:30" ht="15.75" customHeight="1">
      <c r="O691" s="124"/>
      <c r="R691" s="124"/>
      <c r="U691" s="124"/>
      <c r="X691" s="124"/>
      <c r="AA691" s="124"/>
      <c r="AD691" s="124"/>
    </row>
    <row r="692" spans="15:30" ht="15.75" customHeight="1">
      <c r="O692" s="124"/>
      <c r="R692" s="124"/>
      <c r="U692" s="124"/>
      <c r="X692" s="124"/>
      <c r="AA692" s="124"/>
      <c r="AD692" s="124"/>
    </row>
    <row r="693" spans="15:30" ht="15.75" customHeight="1">
      <c r="O693" s="124"/>
      <c r="R693" s="124"/>
      <c r="U693" s="124"/>
      <c r="X693" s="124"/>
      <c r="AA693" s="124"/>
      <c r="AD693" s="124"/>
    </row>
    <row r="694" spans="15:30" ht="15.75" customHeight="1">
      <c r="O694" s="124"/>
      <c r="R694" s="124"/>
      <c r="U694" s="124"/>
      <c r="X694" s="124"/>
      <c r="AA694" s="124"/>
      <c r="AD694" s="124"/>
    </row>
    <row r="695" spans="15:30" ht="15.75" customHeight="1">
      <c r="O695" s="124"/>
      <c r="R695" s="124"/>
      <c r="U695" s="124"/>
      <c r="X695" s="124"/>
      <c r="AA695" s="124"/>
      <c r="AD695" s="124"/>
    </row>
    <row r="696" spans="15:30" ht="15.75" customHeight="1">
      <c r="O696" s="124"/>
      <c r="R696" s="124"/>
      <c r="U696" s="124"/>
      <c r="X696" s="124"/>
      <c r="AA696" s="124"/>
      <c r="AD696" s="124"/>
    </row>
    <row r="697" spans="15:30" ht="15.75" customHeight="1">
      <c r="O697" s="124"/>
      <c r="R697" s="124"/>
      <c r="U697" s="124"/>
      <c r="X697" s="124"/>
      <c r="AA697" s="124"/>
      <c r="AD697" s="124"/>
    </row>
    <row r="698" spans="15:30" ht="15.75" customHeight="1">
      <c r="O698" s="124"/>
      <c r="R698" s="124"/>
      <c r="U698" s="124"/>
      <c r="X698" s="124"/>
      <c r="AA698" s="124"/>
      <c r="AD698" s="124"/>
    </row>
    <row r="699" spans="15:30" ht="15.75" customHeight="1">
      <c r="O699" s="124"/>
      <c r="R699" s="124"/>
      <c r="U699" s="124"/>
      <c r="X699" s="124"/>
      <c r="AA699" s="124"/>
      <c r="AD699" s="124"/>
    </row>
    <row r="700" spans="15:30" ht="15.75" customHeight="1">
      <c r="O700" s="124"/>
      <c r="R700" s="124"/>
      <c r="U700" s="124"/>
      <c r="X700" s="124"/>
      <c r="AA700" s="124"/>
      <c r="AD700" s="124"/>
    </row>
    <row r="701" spans="15:30" ht="15.75" customHeight="1">
      <c r="O701" s="124"/>
      <c r="R701" s="124"/>
      <c r="U701" s="124"/>
      <c r="X701" s="124"/>
      <c r="AA701" s="124"/>
      <c r="AD701" s="124"/>
    </row>
    <row r="702" spans="15:30" ht="15.75" customHeight="1">
      <c r="O702" s="124"/>
      <c r="R702" s="124"/>
      <c r="U702" s="124"/>
      <c r="X702" s="124"/>
      <c r="AA702" s="124"/>
      <c r="AD702" s="124"/>
    </row>
    <row r="703" spans="15:30" ht="15.75" customHeight="1">
      <c r="O703" s="124"/>
      <c r="R703" s="124"/>
      <c r="U703" s="124"/>
      <c r="X703" s="124"/>
      <c r="AA703" s="124"/>
      <c r="AD703" s="124"/>
    </row>
    <row r="704" spans="15:30" ht="15.75" customHeight="1">
      <c r="O704" s="124"/>
      <c r="R704" s="124"/>
      <c r="U704" s="124"/>
      <c r="X704" s="124"/>
      <c r="AA704" s="124"/>
      <c r="AD704" s="124"/>
    </row>
    <row r="705" spans="15:30" ht="15.75" customHeight="1">
      <c r="O705" s="124"/>
      <c r="R705" s="124"/>
      <c r="U705" s="124"/>
      <c r="X705" s="124"/>
      <c r="AA705" s="124"/>
      <c r="AD705" s="124"/>
    </row>
    <row r="706" spans="15:30" ht="15.75" customHeight="1">
      <c r="O706" s="124"/>
      <c r="R706" s="124"/>
      <c r="U706" s="124"/>
      <c r="X706" s="124"/>
      <c r="AA706" s="124"/>
      <c r="AD706" s="124"/>
    </row>
    <row r="707" spans="15:30" ht="15.75" customHeight="1">
      <c r="O707" s="124"/>
      <c r="R707" s="124"/>
      <c r="U707" s="124"/>
      <c r="X707" s="124"/>
      <c r="AA707" s="124"/>
      <c r="AD707" s="124"/>
    </row>
    <row r="708" spans="15:30" ht="15.75" customHeight="1">
      <c r="O708" s="124"/>
      <c r="R708" s="124"/>
      <c r="U708" s="124"/>
      <c r="X708" s="124"/>
      <c r="AA708" s="124"/>
      <c r="AD708" s="124"/>
    </row>
    <row r="709" spans="15:30" ht="15.75" customHeight="1">
      <c r="O709" s="124"/>
      <c r="R709" s="124"/>
      <c r="U709" s="124"/>
      <c r="X709" s="124"/>
      <c r="AA709" s="124"/>
      <c r="AD709" s="124"/>
    </row>
    <row r="710" spans="15:30" ht="15.75" customHeight="1">
      <c r="O710" s="124"/>
      <c r="R710" s="124"/>
      <c r="U710" s="124"/>
      <c r="X710" s="124"/>
      <c r="AA710" s="124"/>
      <c r="AD710" s="124"/>
    </row>
    <row r="711" spans="15:30" ht="15.75" customHeight="1">
      <c r="O711" s="124"/>
      <c r="R711" s="124"/>
      <c r="U711" s="124"/>
      <c r="X711" s="124"/>
      <c r="AA711" s="124"/>
      <c r="AD711" s="124"/>
    </row>
    <row r="712" spans="15:30" ht="15.75" customHeight="1">
      <c r="O712" s="124"/>
      <c r="R712" s="124"/>
      <c r="U712" s="124"/>
      <c r="X712" s="124"/>
      <c r="AA712" s="124"/>
      <c r="AD712" s="124"/>
    </row>
    <row r="713" spans="15:30" ht="15.75" customHeight="1">
      <c r="O713" s="124"/>
      <c r="R713" s="124"/>
      <c r="U713" s="124"/>
      <c r="X713" s="124"/>
      <c r="AA713" s="124"/>
      <c r="AD713" s="124"/>
    </row>
    <row r="714" spans="15:30" ht="15.75" customHeight="1">
      <c r="O714" s="124"/>
      <c r="R714" s="124"/>
      <c r="U714" s="124"/>
      <c r="X714" s="124"/>
      <c r="AA714" s="124"/>
      <c r="AD714" s="124"/>
    </row>
    <row r="715" spans="15:30" ht="15.75" customHeight="1">
      <c r="O715" s="124"/>
      <c r="R715" s="124"/>
      <c r="U715" s="124"/>
      <c r="X715" s="124"/>
      <c r="AA715" s="124"/>
      <c r="AD715" s="124"/>
    </row>
    <row r="716" spans="15:30" ht="15.75" customHeight="1">
      <c r="O716" s="124"/>
      <c r="R716" s="124"/>
      <c r="U716" s="124"/>
      <c r="X716" s="124"/>
      <c r="AA716" s="124"/>
      <c r="AD716" s="124"/>
    </row>
    <row r="717" spans="15:30" ht="15.75" customHeight="1">
      <c r="O717" s="124"/>
      <c r="R717" s="124"/>
      <c r="U717" s="124"/>
      <c r="X717" s="124"/>
      <c r="AA717" s="124"/>
      <c r="AD717" s="124"/>
    </row>
    <row r="718" spans="15:30" ht="15.75" customHeight="1">
      <c r="O718" s="124"/>
      <c r="R718" s="124"/>
      <c r="U718" s="124"/>
      <c r="X718" s="124"/>
      <c r="AA718" s="124"/>
      <c r="AD718" s="124"/>
    </row>
    <row r="719" spans="15:30" ht="15.75" customHeight="1">
      <c r="O719" s="124"/>
      <c r="R719" s="124"/>
      <c r="U719" s="124"/>
      <c r="X719" s="124"/>
      <c r="AA719" s="124"/>
      <c r="AD719" s="124"/>
    </row>
    <row r="720" spans="15:30" ht="15.75" customHeight="1">
      <c r="O720" s="124"/>
      <c r="R720" s="124"/>
      <c r="U720" s="124"/>
      <c r="X720" s="124"/>
      <c r="AA720" s="124"/>
      <c r="AD720" s="124"/>
    </row>
    <row r="721" spans="15:30" ht="15.75" customHeight="1">
      <c r="O721" s="124"/>
      <c r="R721" s="124"/>
      <c r="U721" s="124"/>
      <c r="X721" s="124"/>
      <c r="AA721" s="124"/>
      <c r="AD721" s="124"/>
    </row>
    <row r="722" spans="15:30" ht="15.75" customHeight="1">
      <c r="O722" s="124"/>
      <c r="R722" s="124"/>
      <c r="U722" s="124"/>
      <c r="X722" s="124"/>
      <c r="AA722" s="124"/>
      <c r="AD722" s="124"/>
    </row>
    <row r="723" spans="15:30" ht="15.75" customHeight="1">
      <c r="O723" s="124"/>
      <c r="R723" s="124"/>
      <c r="U723" s="124"/>
      <c r="X723" s="124"/>
      <c r="AA723" s="124"/>
      <c r="AD723" s="124"/>
    </row>
    <row r="724" spans="15:30" ht="15.75" customHeight="1">
      <c r="O724" s="124"/>
      <c r="R724" s="124"/>
      <c r="U724" s="124"/>
      <c r="X724" s="124"/>
      <c r="AA724" s="124"/>
      <c r="AD724" s="124"/>
    </row>
    <row r="725" spans="15:30" ht="15.75" customHeight="1">
      <c r="O725" s="124"/>
      <c r="R725" s="124"/>
      <c r="U725" s="124"/>
      <c r="X725" s="124"/>
      <c r="AA725" s="124"/>
      <c r="AD725" s="124"/>
    </row>
    <row r="726" spans="15:30" ht="15.75" customHeight="1">
      <c r="O726" s="124"/>
      <c r="R726" s="124"/>
      <c r="U726" s="124"/>
      <c r="X726" s="124"/>
      <c r="AA726" s="124"/>
      <c r="AD726" s="124"/>
    </row>
    <row r="727" spans="15:30" ht="15.75" customHeight="1">
      <c r="O727" s="124"/>
      <c r="R727" s="124"/>
      <c r="U727" s="124"/>
      <c r="X727" s="124"/>
      <c r="AA727" s="124"/>
      <c r="AD727" s="124"/>
    </row>
    <row r="728" spans="15:30" ht="15.75" customHeight="1">
      <c r="O728" s="124"/>
      <c r="R728" s="124"/>
      <c r="U728" s="124"/>
      <c r="X728" s="124"/>
      <c r="AA728" s="124"/>
      <c r="AD728" s="124"/>
    </row>
    <row r="729" spans="15:30" ht="15.75" customHeight="1">
      <c r="O729" s="124"/>
      <c r="R729" s="124"/>
      <c r="U729" s="124"/>
      <c r="X729" s="124"/>
      <c r="AA729" s="124"/>
      <c r="AD729" s="124"/>
    </row>
    <row r="730" spans="15:30" ht="15.75" customHeight="1">
      <c r="O730" s="124"/>
      <c r="R730" s="124"/>
      <c r="U730" s="124"/>
      <c r="X730" s="124"/>
      <c r="AA730" s="124"/>
      <c r="AD730" s="124"/>
    </row>
    <row r="731" spans="15:30" ht="15.75" customHeight="1">
      <c r="O731" s="124"/>
      <c r="R731" s="124"/>
      <c r="U731" s="124"/>
      <c r="X731" s="124"/>
      <c r="AA731" s="124"/>
      <c r="AD731" s="124"/>
    </row>
    <row r="732" spans="15:30" ht="15.75" customHeight="1">
      <c r="O732" s="124"/>
      <c r="R732" s="124"/>
      <c r="U732" s="124"/>
      <c r="X732" s="124"/>
      <c r="AA732" s="124"/>
      <c r="AD732" s="124"/>
    </row>
    <row r="733" spans="15:30" ht="15.75" customHeight="1">
      <c r="O733" s="124"/>
      <c r="R733" s="124"/>
      <c r="U733" s="124"/>
      <c r="X733" s="124"/>
      <c r="AA733" s="124"/>
      <c r="AD733" s="124"/>
    </row>
    <row r="734" spans="15:30" ht="15.75" customHeight="1">
      <c r="O734" s="124"/>
      <c r="R734" s="124"/>
      <c r="U734" s="124"/>
      <c r="X734" s="124"/>
      <c r="AA734" s="124"/>
      <c r="AD734" s="124"/>
    </row>
    <row r="735" spans="15:30" ht="15.75" customHeight="1">
      <c r="O735" s="124"/>
      <c r="R735" s="124"/>
      <c r="U735" s="124"/>
      <c r="X735" s="124"/>
      <c r="AA735" s="124"/>
      <c r="AD735" s="124"/>
    </row>
    <row r="736" spans="15:30" ht="15.75" customHeight="1">
      <c r="O736" s="124"/>
      <c r="R736" s="124"/>
      <c r="U736" s="124"/>
      <c r="X736" s="124"/>
      <c r="AA736" s="124"/>
      <c r="AD736" s="124"/>
    </row>
    <row r="737" spans="15:30" ht="15.75" customHeight="1">
      <c r="O737" s="124"/>
      <c r="R737" s="124"/>
      <c r="U737" s="124"/>
      <c r="X737" s="124"/>
      <c r="AA737" s="124"/>
      <c r="AD737" s="124"/>
    </row>
    <row r="738" spans="15:30" ht="15.75" customHeight="1">
      <c r="O738" s="124"/>
      <c r="R738" s="124"/>
      <c r="U738" s="124"/>
      <c r="X738" s="124"/>
      <c r="AA738" s="124"/>
      <c r="AD738" s="124"/>
    </row>
    <row r="739" spans="15:30" ht="15.75" customHeight="1">
      <c r="O739" s="124"/>
      <c r="R739" s="124"/>
      <c r="U739" s="124"/>
      <c r="X739" s="124"/>
      <c r="AA739" s="124"/>
      <c r="AD739" s="124"/>
    </row>
    <row r="740" spans="15:30" ht="15.75" customHeight="1">
      <c r="O740" s="124"/>
      <c r="R740" s="124"/>
      <c r="U740" s="124"/>
      <c r="X740" s="124"/>
      <c r="AA740" s="124"/>
      <c r="AD740" s="124"/>
    </row>
    <row r="741" spans="15:30" ht="15.75" customHeight="1">
      <c r="O741" s="124"/>
      <c r="R741" s="124"/>
      <c r="U741" s="124"/>
      <c r="X741" s="124"/>
      <c r="AA741" s="124"/>
      <c r="AD741" s="124"/>
    </row>
    <row r="742" spans="15:30" ht="15.75" customHeight="1">
      <c r="O742" s="124"/>
      <c r="R742" s="124"/>
      <c r="U742" s="124"/>
      <c r="X742" s="124"/>
      <c r="AA742" s="124"/>
      <c r="AD742" s="124"/>
    </row>
    <row r="743" spans="15:30" ht="15.75" customHeight="1">
      <c r="O743" s="124"/>
      <c r="R743" s="124"/>
      <c r="U743" s="124"/>
      <c r="X743" s="124"/>
      <c r="AA743" s="124"/>
      <c r="AD743" s="124"/>
    </row>
    <row r="744" spans="15:30" ht="15.75" customHeight="1">
      <c r="O744" s="124"/>
      <c r="R744" s="124"/>
      <c r="U744" s="124"/>
      <c r="X744" s="124"/>
      <c r="AA744" s="124"/>
      <c r="AD744" s="124"/>
    </row>
    <row r="745" spans="15:30" ht="15.75" customHeight="1">
      <c r="O745" s="124"/>
      <c r="R745" s="124"/>
      <c r="U745" s="124"/>
      <c r="X745" s="124"/>
      <c r="AA745" s="124"/>
      <c r="AD745" s="124"/>
    </row>
    <row r="746" spans="15:30" ht="15.75" customHeight="1">
      <c r="O746" s="124"/>
      <c r="R746" s="124"/>
      <c r="U746" s="124"/>
      <c r="X746" s="124"/>
      <c r="AA746" s="124"/>
      <c r="AD746" s="124"/>
    </row>
    <row r="747" spans="15:30" ht="15.75" customHeight="1">
      <c r="O747" s="124"/>
      <c r="R747" s="124"/>
      <c r="U747" s="124"/>
      <c r="X747" s="124"/>
      <c r="AA747" s="124"/>
      <c r="AD747" s="124"/>
    </row>
    <row r="748" spans="15:30" ht="15.75" customHeight="1">
      <c r="O748" s="124"/>
      <c r="R748" s="124"/>
      <c r="U748" s="124"/>
      <c r="X748" s="124"/>
      <c r="AA748" s="124"/>
      <c r="AD748" s="124"/>
    </row>
    <row r="749" spans="15:30" ht="15.75" customHeight="1">
      <c r="O749" s="124"/>
      <c r="R749" s="124"/>
      <c r="U749" s="124"/>
      <c r="X749" s="124"/>
      <c r="AA749" s="124"/>
      <c r="AD749" s="124"/>
    </row>
    <row r="750" spans="15:30" ht="15.75" customHeight="1">
      <c r="O750" s="124"/>
      <c r="R750" s="124"/>
      <c r="U750" s="124"/>
      <c r="X750" s="124"/>
      <c r="AA750" s="124"/>
      <c r="AD750" s="124"/>
    </row>
    <row r="751" spans="15:30" ht="15.75" customHeight="1">
      <c r="O751" s="124"/>
      <c r="R751" s="124"/>
      <c r="U751" s="124"/>
      <c r="X751" s="124"/>
      <c r="AA751" s="124"/>
      <c r="AD751" s="124"/>
    </row>
    <row r="752" spans="15:30" ht="15.75" customHeight="1">
      <c r="O752" s="124"/>
      <c r="R752" s="124"/>
      <c r="U752" s="124"/>
      <c r="X752" s="124"/>
      <c r="AA752" s="124"/>
      <c r="AD752" s="124"/>
    </row>
    <row r="753" spans="15:30" ht="15.75" customHeight="1">
      <c r="O753" s="124"/>
      <c r="R753" s="124"/>
      <c r="U753" s="124"/>
      <c r="X753" s="124"/>
      <c r="AA753" s="124"/>
      <c r="AD753" s="124"/>
    </row>
    <row r="754" spans="15:30" ht="15.75" customHeight="1">
      <c r="O754" s="124"/>
      <c r="R754" s="124"/>
      <c r="U754" s="124"/>
      <c r="X754" s="124"/>
      <c r="AA754" s="124"/>
      <c r="AD754" s="124"/>
    </row>
    <row r="755" spans="15:30" ht="15.75" customHeight="1">
      <c r="O755" s="124"/>
      <c r="R755" s="124"/>
      <c r="U755" s="124"/>
      <c r="X755" s="124"/>
      <c r="AA755" s="124"/>
      <c r="AD755" s="124"/>
    </row>
    <row r="756" spans="15:30" ht="15.75" customHeight="1">
      <c r="O756" s="124"/>
      <c r="R756" s="124"/>
      <c r="U756" s="124"/>
      <c r="X756" s="124"/>
      <c r="AA756" s="124"/>
      <c r="AD756" s="124"/>
    </row>
    <row r="757" spans="15:30" ht="15.75" customHeight="1">
      <c r="O757" s="124"/>
      <c r="R757" s="124"/>
      <c r="U757" s="124"/>
      <c r="X757" s="124"/>
      <c r="AA757" s="124"/>
      <c r="AD757" s="124"/>
    </row>
    <row r="758" spans="15:30" ht="15.75" customHeight="1">
      <c r="O758" s="124"/>
      <c r="R758" s="124"/>
      <c r="U758" s="124"/>
      <c r="X758" s="124"/>
      <c r="AA758" s="124"/>
      <c r="AD758" s="124"/>
    </row>
    <row r="759" spans="15:30" ht="15.75" customHeight="1">
      <c r="O759" s="124"/>
      <c r="R759" s="124"/>
      <c r="U759" s="124"/>
      <c r="X759" s="124"/>
      <c r="AA759" s="124"/>
      <c r="AD759" s="124"/>
    </row>
    <row r="760" spans="15:30" ht="15.75" customHeight="1">
      <c r="O760" s="124"/>
      <c r="R760" s="124"/>
      <c r="U760" s="124"/>
      <c r="X760" s="124"/>
      <c r="AA760" s="124"/>
      <c r="AD760" s="124"/>
    </row>
    <row r="761" spans="15:30" ht="15.75" customHeight="1">
      <c r="O761" s="124"/>
      <c r="R761" s="124"/>
      <c r="U761" s="124"/>
      <c r="X761" s="124"/>
      <c r="AA761" s="124"/>
      <c r="AD761" s="124"/>
    </row>
    <row r="762" spans="15:30" ht="15.75" customHeight="1">
      <c r="O762" s="124"/>
      <c r="R762" s="124"/>
      <c r="U762" s="124"/>
      <c r="X762" s="124"/>
      <c r="AA762" s="124"/>
      <c r="AD762" s="124"/>
    </row>
    <row r="763" spans="15:30" ht="15.75" customHeight="1">
      <c r="O763" s="124"/>
      <c r="R763" s="124"/>
      <c r="U763" s="124"/>
      <c r="X763" s="124"/>
      <c r="AA763" s="124"/>
      <c r="AD763" s="124"/>
    </row>
    <row r="764" spans="15:30" ht="15.75" customHeight="1">
      <c r="O764" s="124"/>
      <c r="R764" s="124"/>
      <c r="U764" s="124"/>
      <c r="X764" s="124"/>
      <c r="AA764" s="124"/>
      <c r="AD764" s="124"/>
    </row>
    <row r="765" spans="15:30" ht="15.75" customHeight="1">
      <c r="O765" s="124"/>
      <c r="R765" s="124"/>
      <c r="U765" s="124"/>
      <c r="X765" s="124"/>
      <c r="AA765" s="124"/>
      <c r="AD765" s="124"/>
    </row>
    <row r="766" spans="15:30" ht="15.75" customHeight="1">
      <c r="O766" s="124"/>
      <c r="R766" s="124"/>
      <c r="U766" s="124"/>
      <c r="X766" s="124"/>
      <c r="AA766" s="124"/>
      <c r="AD766" s="124"/>
    </row>
    <row r="767" spans="15:30" ht="15.75" customHeight="1">
      <c r="O767" s="124"/>
      <c r="R767" s="124"/>
      <c r="U767" s="124"/>
      <c r="X767" s="124"/>
      <c r="AA767" s="124"/>
      <c r="AD767" s="124"/>
    </row>
    <row r="768" spans="15:30" ht="15.75" customHeight="1">
      <c r="O768" s="124"/>
      <c r="R768" s="124"/>
      <c r="U768" s="124"/>
      <c r="X768" s="124"/>
      <c r="AA768" s="124"/>
      <c r="AD768" s="124"/>
    </row>
    <row r="769" spans="15:30" ht="15.75" customHeight="1">
      <c r="O769" s="124"/>
      <c r="R769" s="124"/>
      <c r="U769" s="124"/>
      <c r="X769" s="124"/>
      <c r="AA769" s="124"/>
      <c r="AD769" s="124"/>
    </row>
    <row r="770" spans="15:30" ht="15.75" customHeight="1">
      <c r="O770" s="124"/>
      <c r="R770" s="124"/>
      <c r="U770" s="124"/>
      <c r="X770" s="124"/>
      <c r="AA770" s="124"/>
      <c r="AD770" s="124"/>
    </row>
    <row r="771" spans="15:30" ht="15.75" customHeight="1">
      <c r="O771" s="124"/>
      <c r="R771" s="124"/>
      <c r="U771" s="124"/>
      <c r="X771" s="124"/>
      <c r="AA771" s="124"/>
      <c r="AD771" s="124"/>
    </row>
    <row r="772" spans="15:30" ht="15.75" customHeight="1">
      <c r="O772" s="124"/>
      <c r="R772" s="124"/>
      <c r="U772" s="124"/>
      <c r="X772" s="124"/>
      <c r="AA772" s="124"/>
      <c r="AD772" s="124"/>
    </row>
    <row r="773" spans="15:30" ht="15.75" customHeight="1">
      <c r="O773" s="124"/>
      <c r="R773" s="124"/>
      <c r="U773" s="124"/>
      <c r="X773" s="124"/>
      <c r="AA773" s="124"/>
      <c r="AD773" s="124"/>
    </row>
    <row r="774" spans="15:30" ht="15.75" customHeight="1">
      <c r="O774" s="124"/>
      <c r="R774" s="124"/>
      <c r="U774" s="124"/>
      <c r="X774" s="124"/>
      <c r="AA774" s="124"/>
      <c r="AD774" s="124"/>
    </row>
    <row r="775" spans="15:30" ht="15.75" customHeight="1">
      <c r="O775" s="124"/>
      <c r="R775" s="124"/>
      <c r="U775" s="124"/>
      <c r="X775" s="124"/>
      <c r="AA775" s="124"/>
      <c r="AD775" s="124"/>
    </row>
    <row r="776" spans="15:30" ht="15.75" customHeight="1">
      <c r="O776" s="124"/>
      <c r="R776" s="124"/>
      <c r="U776" s="124"/>
      <c r="X776" s="124"/>
      <c r="AA776" s="124"/>
      <c r="AD776" s="124"/>
    </row>
    <row r="777" spans="15:30" ht="15.75" customHeight="1">
      <c r="O777" s="124"/>
      <c r="R777" s="124"/>
      <c r="U777" s="124"/>
      <c r="X777" s="124"/>
      <c r="AA777" s="124"/>
      <c r="AD777" s="124"/>
    </row>
    <row r="778" spans="15:30" ht="15.75" customHeight="1">
      <c r="O778" s="124"/>
      <c r="R778" s="124"/>
      <c r="U778" s="124"/>
      <c r="X778" s="124"/>
      <c r="AA778" s="124"/>
      <c r="AD778" s="124"/>
    </row>
    <row r="779" spans="15:30" ht="15.75" customHeight="1">
      <c r="O779" s="124"/>
      <c r="R779" s="124"/>
      <c r="U779" s="124"/>
      <c r="X779" s="124"/>
      <c r="AA779" s="124"/>
      <c r="AD779" s="124"/>
    </row>
    <row r="780" spans="15:30" ht="15.75" customHeight="1">
      <c r="O780" s="124"/>
      <c r="R780" s="124"/>
      <c r="U780" s="124"/>
      <c r="X780" s="124"/>
      <c r="AA780" s="124"/>
      <c r="AD780" s="124"/>
    </row>
    <row r="781" spans="15:30" ht="15.75" customHeight="1">
      <c r="O781" s="124"/>
      <c r="R781" s="124"/>
      <c r="U781" s="124"/>
      <c r="X781" s="124"/>
      <c r="AA781" s="124"/>
      <c r="AD781" s="124"/>
    </row>
    <row r="782" spans="15:30" ht="15.75" customHeight="1">
      <c r="O782" s="124"/>
      <c r="R782" s="124"/>
      <c r="U782" s="124"/>
      <c r="X782" s="124"/>
      <c r="AA782" s="124"/>
      <c r="AD782" s="124"/>
    </row>
    <row r="783" spans="15:30" ht="15.75" customHeight="1">
      <c r="O783" s="124"/>
      <c r="R783" s="124"/>
      <c r="U783" s="124"/>
      <c r="X783" s="124"/>
      <c r="AA783" s="124"/>
      <c r="AD783" s="124"/>
    </row>
    <row r="784" spans="15:30" ht="15.75" customHeight="1">
      <c r="O784" s="124"/>
      <c r="R784" s="124"/>
      <c r="U784" s="124"/>
      <c r="X784" s="124"/>
      <c r="AA784" s="124"/>
      <c r="AD784" s="124"/>
    </row>
    <row r="785" spans="15:30" ht="15.75" customHeight="1">
      <c r="O785" s="124"/>
      <c r="R785" s="124"/>
      <c r="U785" s="124"/>
      <c r="X785" s="124"/>
      <c r="AA785" s="124"/>
      <c r="AD785" s="124"/>
    </row>
    <row r="786" spans="15:30" ht="15.75" customHeight="1">
      <c r="O786" s="124"/>
      <c r="R786" s="124"/>
      <c r="U786" s="124"/>
      <c r="X786" s="124"/>
      <c r="AA786" s="124"/>
      <c r="AD786" s="124"/>
    </row>
    <row r="787" spans="15:30" ht="15.75" customHeight="1">
      <c r="O787" s="124"/>
      <c r="R787" s="124"/>
      <c r="U787" s="124"/>
      <c r="X787" s="124"/>
      <c r="AA787" s="124"/>
      <c r="AD787" s="124"/>
    </row>
    <row r="788" spans="15:30" ht="15.75" customHeight="1">
      <c r="O788" s="124"/>
      <c r="R788" s="124"/>
      <c r="U788" s="124"/>
      <c r="X788" s="124"/>
      <c r="AA788" s="124"/>
      <c r="AD788" s="124"/>
    </row>
    <row r="789" spans="15:30" ht="15.75" customHeight="1">
      <c r="O789" s="124"/>
      <c r="R789" s="124"/>
      <c r="U789" s="124"/>
      <c r="X789" s="124"/>
      <c r="AA789" s="124"/>
      <c r="AD789" s="124"/>
    </row>
    <row r="790" spans="15:30" ht="15.75" customHeight="1">
      <c r="O790" s="124"/>
      <c r="R790" s="124"/>
      <c r="U790" s="124"/>
      <c r="X790" s="124"/>
      <c r="AA790" s="124"/>
      <c r="AD790" s="124"/>
    </row>
    <row r="791" spans="15:30" ht="15.75" customHeight="1">
      <c r="O791" s="124"/>
      <c r="R791" s="124"/>
      <c r="U791" s="124"/>
      <c r="X791" s="124"/>
      <c r="AA791" s="124"/>
      <c r="AD791" s="124"/>
    </row>
    <row r="792" spans="15:30" ht="15.75" customHeight="1">
      <c r="O792" s="124"/>
      <c r="R792" s="124"/>
      <c r="U792" s="124"/>
      <c r="X792" s="124"/>
      <c r="AA792" s="124"/>
      <c r="AD792" s="124"/>
    </row>
    <row r="793" spans="15:30" ht="15.75" customHeight="1">
      <c r="O793" s="124"/>
      <c r="R793" s="124"/>
      <c r="U793" s="124"/>
      <c r="X793" s="124"/>
      <c r="AA793" s="124"/>
      <c r="AD793" s="124"/>
    </row>
    <row r="794" spans="15:30" ht="15.75" customHeight="1">
      <c r="O794" s="124"/>
      <c r="R794" s="124"/>
      <c r="U794" s="124"/>
      <c r="X794" s="124"/>
      <c r="AA794" s="124"/>
      <c r="AD794" s="124"/>
    </row>
    <row r="795" spans="15:30" ht="15.75" customHeight="1">
      <c r="O795" s="124"/>
      <c r="R795" s="124"/>
      <c r="U795" s="124"/>
      <c r="X795" s="124"/>
      <c r="AA795" s="124"/>
      <c r="AD795" s="124"/>
    </row>
    <row r="796" spans="15:30" ht="15.75" customHeight="1">
      <c r="O796" s="124"/>
      <c r="R796" s="124"/>
      <c r="U796" s="124"/>
      <c r="X796" s="124"/>
      <c r="AA796" s="124"/>
      <c r="AD796" s="124"/>
    </row>
    <row r="797" spans="15:30" ht="15.75" customHeight="1">
      <c r="O797" s="124"/>
      <c r="R797" s="124"/>
      <c r="U797" s="124"/>
      <c r="X797" s="124"/>
      <c r="AA797" s="124"/>
      <c r="AD797" s="124"/>
    </row>
    <row r="798" spans="15:30" ht="15.75" customHeight="1">
      <c r="O798" s="124"/>
      <c r="R798" s="124"/>
      <c r="U798" s="124"/>
      <c r="X798" s="124"/>
      <c r="AA798" s="124"/>
      <c r="AD798" s="124"/>
    </row>
    <row r="799" spans="15:30" ht="15.75" customHeight="1">
      <c r="O799" s="124"/>
      <c r="R799" s="124"/>
      <c r="U799" s="124"/>
      <c r="X799" s="124"/>
      <c r="AA799" s="124"/>
      <c r="AD799" s="124"/>
    </row>
    <row r="800" spans="15:30" ht="15.75" customHeight="1">
      <c r="O800" s="124"/>
      <c r="R800" s="124"/>
      <c r="U800" s="124"/>
      <c r="X800" s="124"/>
      <c r="AA800" s="124"/>
      <c r="AD800" s="124"/>
    </row>
    <row r="801" spans="15:30" ht="15.75" customHeight="1">
      <c r="O801" s="124"/>
      <c r="R801" s="124"/>
      <c r="U801" s="124"/>
      <c r="X801" s="124"/>
      <c r="AA801" s="124"/>
      <c r="AD801" s="124"/>
    </row>
    <row r="802" spans="15:30" ht="15.75" customHeight="1">
      <c r="O802" s="124"/>
      <c r="R802" s="124"/>
      <c r="U802" s="124"/>
      <c r="X802" s="124"/>
      <c r="AA802" s="124"/>
      <c r="AD802" s="124"/>
    </row>
    <row r="803" spans="15:30" ht="15.75" customHeight="1">
      <c r="O803" s="124"/>
      <c r="R803" s="124"/>
      <c r="U803" s="124"/>
      <c r="X803" s="124"/>
      <c r="AA803" s="124"/>
      <c r="AD803" s="124"/>
    </row>
    <row r="804" spans="15:30" ht="15.75" customHeight="1">
      <c r="O804" s="124"/>
      <c r="R804" s="124"/>
      <c r="U804" s="124"/>
      <c r="X804" s="124"/>
      <c r="AA804" s="124"/>
      <c r="AD804" s="124"/>
    </row>
    <row r="805" spans="15:30" ht="15.75" customHeight="1">
      <c r="O805" s="124"/>
      <c r="R805" s="124"/>
      <c r="U805" s="124"/>
      <c r="X805" s="124"/>
      <c r="AA805" s="124"/>
      <c r="AD805" s="124"/>
    </row>
    <row r="806" spans="15:30" ht="15.75" customHeight="1">
      <c r="O806" s="124"/>
      <c r="R806" s="124"/>
      <c r="U806" s="124"/>
      <c r="X806" s="124"/>
      <c r="AA806" s="124"/>
      <c r="AD806" s="124"/>
    </row>
    <row r="807" spans="15:30" ht="15.75" customHeight="1">
      <c r="O807" s="124"/>
      <c r="R807" s="124"/>
      <c r="U807" s="124"/>
      <c r="X807" s="124"/>
      <c r="AA807" s="124"/>
      <c r="AD807" s="124"/>
    </row>
    <row r="808" spans="15:30" ht="15.75" customHeight="1">
      <c r="O808" s="124"/>
      <c r="R808" s="124"/>
      <c r="U808" s="124"/>
      <c r="X808" s="124"/>
      <c r="AA808" s="124"/>
      <c r="AD808" s="124"/>
    </row>
    <row r="809" spans="15:30" ht="15.75" customHeight="1">
      <c r="O809" s="124"/>
      <c r="R809" s="124"/>
      <c r="U809" s="124"/>
      <c r="X809" s="124"/>
      <c r="AA809" s="124"/>
      <c r="AD809" s="124"/>
    </row>
    <row r="810" spans="15:30" ht="15.75" customHeight="1">
      <c r="O810" s="124"/>
      <c r="R810" s="124"/>
      <c r="U810" s="124"/>
      <c r="X810" s="124"/>
      <c r="AA810" s="124"/>
      <c r="AD810" s="124"/>
    </row>
    <row r="811" spans="15:30" ht="15.75" customHeight="1">
      <c r="O811" s="124"/>
      <c r="R811" s="124"/>
      <c r="U811" s="124"/>
      <c r="X811" s="124"/>
      <c r="AA811" s="124"/>
      <c r="AD811" s="124"/>
    </row>
    <row r="812" spans="15:30" ht="15.75" customHeight="1">
      <c r="O812" s="124"/>
      <c r="R812" s="124"/>
      <c r="U812" s="124"/>
      <c r="X812" s="124"/>
      <c r="AA812" s="124"/>
      <c r="AD812" s="124"/>
    </row>
    <row r="813" spans="15:30" ht="15.75" customHeight="1">
      <c r="O813" s="124"/>
      <c r="R813" s="124"/>
      <c r="U813" s="124"/>
      <c r="X813" s="124"/>
      <c r="AA813" s="124"/>
      <c r="AD813" s="124"/>
    </row>
    <row r="814" spans="15:30" ht="15.75" customHeight="1">
      <c r="O814" s="124"/>
      <c r="R814" s="124"/>
      <c r="U814" s="124"/>
      <c r="X814" s="124"/>
      <c r="AA814" s="124"/>
      <c r="AD814" s="124"/>
    </row>
    <row r="815" spans="15:30" ht="15.75" customHeight="1">
      <c r="O815" s="124"/>
      <c r="R815" s="124"/>
      <c r="U815" s="124"/>
      <c r="X815" s="124"/>
      <c r="AA815" s="124"/>
      <c r="AD815" s="124"/>
    </row>
    <row r="816" spans="15:30" ht="15.75" customHeight="1">
      <c r="O816" s="124"/>
      <c r="R816" s="124"/>
      <c r="U816" s="124"/>
      <c r="X816" s="124"/>
      <c r="AA816" s="124"/>
      <c r="AD816" s="124"/>
    </row>
    <row r="817" spans="15:30" ht="15.75" customHeight="1">
      <c r="O817" s="124"/>
      <c r="R817" s="124"/>
      <c r="U817" s="124"/>
      <c r="X817" s="124"/>
      <c r="AA817" s="124"/>
      <c r="AD817" s="124"/>
    </row>
    <row r="818" spans="15:30" ht="15.75" customHeight="1">
      <c r="O818" s="124"/>
      <c r="R818" s="124"/>
      <c r="U818" s="124"/>
      <c r="X818" s="124"/>
      <c r="AA818" s="124"/>
      <c r="AD818" s="124"/>
    </row>
    <row r="819" spans="15:30" ht="15.75" customHeight="1">
      <c r="O819" s="124"/>
      <c r="R819" s="124"/>
      <c r="U819" s="124"/>
      <c r="X819" s="124"/>
      <c r="AA819" s="124"/>
      <c r="AD819" s="124"/>
    </row>
    <row r="820" spans="15:30" ht="15.75" customHeight="1">
      <c r="O820" s="124"/>
      <c r="R820" s="124"/>
      <c r="U820" s="124"/>
      <c r="X820" s="124"/>
      <c r="AA820" s="124"/>
      <c r="AD820" s="124"/>
    </row>
    <row r="821" spans="15:30" ht="15.75" customHeight="1">
      <c r="O821" s="124"/>
      <c r="R821" s="124"/>
      <c r="U821" s="124"/>
      <c r="X821" s="124"/>
      <c r="AA821" s="124"/>
      <c r="AD821" s="124"/>
    </row>
    <row r="822" spans="15:30" ht="15.75" customHeight="1">
      <c r="O822" s="124"/>
      <c r="R822" s="124"/>
      <c r="U822" s="124"/>
      <c r="X822" s="124"/>
      <c r="AA822" s="124"/>
      <c r="AD822" s="124"/>
    </row>
    <row r="823" spans="15:30" ht="15.75" customHeight="1">
      <c r="O823" s="124"/>
      <c r="R823" s="124"/>
      <c r="U823" s="124"/>
      <c r="X823" s="124"/>
      <c r="AA823" s="124"/>
      <c r="AD823" s="124"/>
    </row>
    <row r="824" spans="15:30" ht="15.75" customHeight="1">
      <c r="O824" s="124"/>
      <c r="R824" s="124"/>
      <c r="U824" s="124"/>
      <c r="X824" s="124"/>
      <c r="AA824" s="124"/>
      <c r="AD824" s="124"/>
    </row>
    <row r="825" spans="15:30" ht="15.75" customHeight="1">
      <c r="O825" s="124"/>
      <c r="R825" s="124"/>
      <c r="U825" s="124"/>
      <c r="X825" s="124"/>
      <c r="AA825" s="124"/>
      <c r="AD825" s="124"/>
    </row>
    <row r="826" spans="15:30" ht="15.75" customHeight="1">
      <c r="O826" s="124"/>
      <c r="R826" s="124"/>
      <c r="U826" s="124"/>
      <c r="X826" s="124"/>
      <c r="AA826" s="124"/>
      <c r="AD826" s="124"/>
    </row>
    <row r="827" spans="15:30" ht="15.75" customHeight="1">
      <c r="O827" s="124"/>
      <c r="R827" s="124"/>
      <c r="U827" s="124"/>
      <c r="X827" s="124"/>
      <c r="AA827" s="124"/>
      <c r="AD827" s="124"/>
    </row>
    <row r="828" spans="15:30" ht="15.75" customHeight="1">
      <c r="O828" s="124"/>
      <c r="R828" s="124"/>
      <c r="U828" s="124"/>
      <c r="X828" s="124"/>
      <c r="AA828" s="124"/>
      <c r="AD828" s="124"/>
    </row>
    <row r="829" spans="15:30" ht="15.75" customHeight="1">
      <c r="O829" s="124"/>
      <c r="R829" s="124"/>
      <c r="U829" s="124"/>
      <c r="X829" s="124"/>
      <c r="AA829" s="124"/>
      <c r="AD829" s="124"/>
    </row>
    <row r="830" spans="15:30" ht="15.75" customHeight="1">
      <c r="O830" s="124"/>
      <c r="R830" s="124"/>
      <c r="U830" s="124"/>
      <c r="X830" s="124"/>
      <c r="AA830" s="124"/>
      <c r="AD830" s="124"/>
    </row>
    <row r="831" spans="15:30" ht="15.75" customHeight="1">
      <c r="O831" s="124"/>
      <c r="R831" s="124"/>
      <c r="U831" s="124"/>
      <c r="X831" s="124"/>
      <c r="AA831" s="124"/>
      <c r="AD831" s="124"/>
    </row>
    <row r="832" spans="15:30" ht="15.75" customHeight="1">
      <c r="O832" s="124"/>
      <c r="R832" s="124"/>
      <c r="U832" s="124"/>
      <c r="X832" s="124"/>
      <c r="AA832" s="124"/>
      <c r="AD832" s="124"/>
    </row>
    <row r="833" spans="15:30" ht="15.75" customHeight="1">
      <c r="O833" s="124"/>
      <c r="R833" s="124"/>
      <c r="U833" s="124"/>
      <c r="X833" s="124"/>
      <c r="AA833" s="124"/>
      <c r="AD833" s="124"/>
    </row>
    <row r="834" spans="15:30" ht="15.75" customHeight="1">
      <c r="O834" s="124"/>
      <c r="R834" s="124"/>
      <c r="U834" s="124"/>
      <c r="X834" s="124"/>
      <c r="AA834" s="124"/>
      <c r="AD834" s="124"/>
    </row>
    <row r="835" spans="15:30" ht="15.75" customHeight="1">
      <c r="O835" s="124"/>
      <c r="R835" s="124"/>
      <c r="U835" s="124"/>
      <c r="X835" s="124"/>
      <c r="AA835" s="124"/>
      <c r="AD835" s="124"/>
    </row>
    <row r="836" spans="15:30" ht="15.75" customHeight="1">
      <c r="O836" s="124"/>
      <c r="R836" s="124"/>
      <c r="U836" s="124"/>
      <c r="X836" s="124"/>
      <c r="AA836" s="124"/>
      <c r="AD836" s="124"/>
    </row>
    <row r="837" spans="15:30" ht="15.75" customHeight="1">
      <c r="O837" s="124"/>
      <c r="R837" s="124"/>
      <c r="U837" s="124"/>
      <c r="X837" s="124"/>
      <c r="AA837" s="124"/>
      <c r="AD837" s="124"/>
    </row>
    <row r="838" spans="15:30" ht="15.75" customHeight="1">
      <c r="O838" s="124"/>
      <c r="R838" s="124"/>
      <c r="U838" s="124"/>
      <c r="X838" s="124"/>
      <c r="AA838" s="124"/>
      <c r="AD838" s="124"/>
    </row>
    <row r="839" spans="15:30" ht="15.75" customHeight="1">
      <c r="O839" s="124"/>
      <c r="R839" s="124"/>
      <c r="U839" s="124"/>
      <c r="X839" s="124"/>
      <c r="AA839" s="124"/>
      <c r="AD839" s="124"/>
    </row>
    <row r="840" spans="15:30" ht="15.75" customHeight="1">
      <c r="O840" s="124"/>
      <c r="R840" s="124"/>
      <c r="U840" s="124"/>
      <c r="X840" s="124"/>
      <c r="AA840" s="124"/>
      <c r="AD840" s="124"/>
    </row>
    <row r="841" spans="15:30" ht="15.75" customHeight="1">
      <c r="O841" s="124"/>
      <c r="R841" s="124"/>
      <c r="U841" s="124"/>
      <c r="X841" s="124"/>
      <c r="AA841" s="124"/>
      <c r="AD841" s="124"/>
    </row>
    <row r="842" spans="15:30" ht="15.75" customHeight="1">
      <c r="O842" s="124"/>
      <c r="R842" s="124"/>
      <c r="U842" s="124"/>
      <c r="X842" s="124"/>
      <c r="AA842" s="124"/>
      <c r="AD842" s="124"/>
    </row>
    <row r="843" spans="15:30" ht="15.75" customHeight="1">
      <c r="O843" s="124"/>
      <c r="R843" s="124"/>
      <c r="U843" s="124"/>
      <c r="X843" s="124"/>
      <c r="AA843" s="124"/>
      <c r="AD843" s="124"/>
    </row>
    <row r="844" spans="15:30" ht="15.75" customHeight="1">
      <c r="O844" s="124"/>
      <c r="R844" s="124"/>
      <c r="U844" s="124"/>
      <c r="X844" s="124"/>
      <c r="AA844" s="124"/>
      <c r="AD844" s="124"/>
    </row>
    <row r="845" spans="15:30" ht="15.75" customHeight="1">
      <c r="O845" s="124"/>
      <c r="R845" s="124"/>
      <c r="U845" s="124"/>
      <c r="X845" s="124"/>
      <c r="AA845" s="124"/>
      <c r="AD845" s="124"/>
    </row>
    <row r="846" spans="15:30" ht="15.75" customHeight="1">
      <c r="O846" s="124"/>
      <c r="R846" s="124"/>
      <c r="U846" s="124"/>
      <c r="X846" s="124"/>
      <c r="AA846" s="124"/>
      <c r="AD846" s="124"/>
    </row>
    <row r="847" spans="15:30" ht="15.75" customHeight="1">
      <c r="O847" s="124"/>
      <c r="R847" s="124"/>
      <c r="U847" s="124"/>
      <c r="X847" s="124"/>
      <c r="AA847" s="124"/>
      <c r="AD847" s="124"/>
    </row>
    <row r="848" spans="15:30" ht="15.75" customHeight="1">
      <c r="O848" s="124"/>
      <c r="R848" s="124"/>
      <c r="U848" s="124"/>
      <c r="X848" s="124"/>
      <c r="AA848" s="124"/>
      <c r="AD848" s="124"/>
    </row>
    <row r="849" spans="15:30" ht="15.75" customHeight="1">
      <c r="O849" s="124"/>
      <c r="R849" s="124"/>
      <c r="U849" s="124"/>
      <c r="X849" s="124"/>
      <c r="AA849" s="124"/>
      <c r="AD849" s="124"/>
    </row>
    <row r="850" spans="15:30" ht="15.75" customHeight="1">
      <c r="O850" s="124"/>
      <c r="R850" s="124"/>
      <c r="U850" s="124"/>
      <c r="X850" s="124"/>
      <c r="AA850" s="124"/>
      <c r="AD850" s="124"/>
    </row>
    <row r="851" spans="15:30" ht="15.75" customHeight="1">
      <c r="O851" s="124"/>
      <c r="R851" s="124"/>
      <c r="U851" s="124"/>
      <c r="X851" s="124"/>
      <c r="AA851" s="124"/>
      <c r="AD851" s="124"/>
    </row>
    <row r="852" spans="15:30" ht="15.75" customHeight="1">
      <c r="O852" s="124"/>
      <c r="R852" s="124"/>
      <c r="U852" s="124"/>
      <c r="X852" s="124"/>
      <c r="AA852" s="124"/>
      <c r="AD852" s="124"/>
    </row>
    <row r="853" spans="15:30" ht="15.75" customHeight="1">
      <c r="O853" s="124"/>
      <c r="R853" s="124"/>
      <c r="U853" s="124"/>
      <c r="X853" s="124"/>
      <c r="AA853" s="124"/>
      <c r="AD853" s="124"/>
    </row>
    <row r="854" spans="15:30" ht="15.75" customHeight="1">
      <c r="O854" s="124"/>
      <c r="R854" s="124"/>
      <c r="U854" s="124"/>
      <c r="X854" s="124"/>
      <c r="AA854" s="124"/>
      <c r="AD854" s="124"/>
    </row>
    <row r="855" spans="15:30" ht="15.75" customHeight="1">
      <c r="O855" s="124"/>
      <c r="R855" s="124"/>
      <c r="U855" s="124"/>
      <c r="X855" s="124"/>
      <c r="AA855" s="124"/>
      <c r="AD855" s="124"/>
    </row>
    <row r="856" spans="15:30" ht="15.75" customHeight="1">
      <c r="O856" s="124"/>
      <c r="R856" s="124"/>
      <c r="U856" s="124"/>
      <c r="X856" s="124"/>
      <c r="AA856" s="124"/>
      <c r="AD856" s="124"/>
    </row>
    <row r="857" spans="15:30" ht="15.75" customHeight="1">
      <c r="O857" s="124"/>
      <c r="R857" s="124"/>
      <c r="U857" s="124"/>
      <c r="X857" s="124"/>
      <c r="AA857" s="124"/>
      <c r="AD857" s="124"/>
    </row>
    <row r="858" spans="15:30" ht="15.75" customHeight="1">
      <c r="O858" s="124"/>
      <c r="R858" s="124"/>
      <c r="U858" s="124"/>
      <c r="X858" s="124"/>
      <c r="AA858" s="124"/>
      <c r="AD858" s="124"/>
    </row>
    <row r="859" spans="15:30" ht="15.75" customHeight="1">
      <c r="O859" s="124"/>
      <c r="R859" s="124"/>
      <c r="U859" s="124"/>
      <c r="X859" s="124"/>
      <c r="AA859" s="124"/>
      <c r="AD859" s="124"/>
    </row>
    <row r="860" spans="15:30" ht="15.75" customHeight="1">
      <c r="O860" s="124"/>
      <c r="R860" s="124"/>
      <c r="U860" s="124"/>
      <c r="X860" s="124"/>
      <c r="AA860" s="124"/>
      <c r="AD860" s="124"/>
    </row>
    <row r="861" spans="15:30" ht="15.75" customHeight="1">
      <c r="O861" s="124"/>
      <c r="R861" s="124"/>
      <c r="U861" s="124"/>
      <c r="X861" s="124"/>
      <c r="AA861" s="124"/>
      <c r="AD861" s="124"/>
    </row>
    <row r="862" spans="15:30" ht="15.75" customHeight="1">
      <c r="O862" s="124"/>
      <c r="R862" s="124"/>
      <c r="U862" s="124"/>
      <c r="X862" s="124"/>
      <c r="AA862" s="124"/>
      <c r="AD862" s="124"/>
    </row>
    <row r="863" spans="15:30" ht="15.75" customHeight="1">
      <c r="O863" s="124"/>
      <c r="R863" s="124"/>
      <c r="U863" s="124"/>
      <c r="X863" s="124"/>
      <c r="AA863" s="124"/>
      <c r="AD863" s="124"/>
    </row>
    <row r="864" spans="15:30" ht="15.75" customHeight="1">
      <c r="O864" s="124"/>
      <c r="R864" s="124"/>
      <c r="U864" s="124"/>
      <c r="X864" s="124"/>
      <c r="AA864" s="124"/>
      <c r="AD864" s="124"/>
    </row>
    <row r="865" spans="15:30" ht="15.75" customHeight="1">
      <c r="O865" s="124"/>
      <c r="R865" s="124"/>
      <c r="U865" s="124"/>
      <c r="X865" s="124"/>
      <c r="AA865" s="124"/>
      <c r="AD865" s="124"/>
    </row>
    <row r="866" spans="15:30" ht="15.75" customHeight="1">
      <c r="O866" s="124"/>
      <c r="R866" s="124"/>
      <c r="U866" s="124"/>
      <c r="X866" s="124"/>
      <c r="AA866" s="124"/>
      <c r="AD866" s="124"/>
    </row>
    <row r="867" spans="15:30" ht="15.75" customHeight="1">
      <c r="O867" s="124"/>
      <c r="R867" s="124"/>
      <c r="U867" s="124"/>
      <c r="X867" s="124"/>
      <c r="AA867" s="124"/>
      <c r="AD867" s="124"/>
    </row>
    <row r="868" spans="15:30" ht="15.75" customHeight="1">
      <c r="O868" s="124"/>
      <c r="R868" s="124"/>
      <c r="U868" s="124"/>
      <c r="X868" s="124"/>
      <c r="AA868" s="124"/>
      <c r="AD868" s="124"/>
    </row>
    <row r="869" spans="15:30" ht="15.75" customHeight="1">
      <c r="O869" s="124"/>
      <c r="R869" s="124"/>
      <c r="U869" s="124"/>
      <c r="X869" s="124"/>
      <c r="AA869" s="124"/>
      <c r="AD869" s="124"/>
    </row>
    <row r="870" spans="15:30" ht="15.75" customHeight="1">
      <c r="O870" s="124"/>
      <c r="R870" s="124"/>
      <c r="U870" s="124"/>
      <c r="X870" s="124"/>
      <c r="AA870" s="124"/>
      <c r="AD870" s="124"/>
    </row>
    <row r="871" spans="15:30" ht="15.75" customHeight="1">
      <c r="O871" s="124"/>
      <c r="R871" s="124"/>
      <c r="U871" s="124"/>
      <c r="X871" s="124"/>
      <c r="AA871" s="124"/>
      <c r="AD871" s="124"/>
    </row>
    <row r="872" spans="15:30" ht="15.75" customHeight="1">
      <c r="O872" s="124"/>
      <c r="R872" s="124"/>
      <c r="U872" s="124"/>
      <c r="X872" s="124"/>
      <c r="AA872" s="124"/>
      <c r="AD872" s="124"/>
    </row>
    <row r="873" spans="15:30" ht="15.75" customHeight="1">
      <c r="O873" s="124"/>
      <c r="R873" s="124"/>
      <c r="U873" s="124"/>
      <c r="X873" s="124"/>
      <c r="AA873" s="124"/>
      <c r="AD873" s="124"/>
    </row>
    <row r="874" spans="15:30" ht="15.75" customHeight="1">
      <c r="O874" s="124"/>
      <c r="R874" s="124"/>
      <c r="U874" s="124"/>
      <c r="X874" s="124"/>
      <c r="AA874" s="124"/>
      <c r="AD874" s="124"/>
    </row>
    <row r="875" spans="15:30" ht="15.75" customHeight="1">
      <c r="O875" s="124"/>
      <c r="R875" s="124"/>
      <c r="U875" s="124"/>
      <c r="X875" s="124"/>
      <c r="AA875" s="124"/>
      <c r="AD875" s="124"/>
    </row>
    <row r="876" spans="15:30" ht="15.75" customHeight="1">
      <c r="O876" s="124"/>
      <c r="R876" s="124"/>
      <c r="U876" s="124"/>
      <c r="X876" s="124"/>
      <c r="AA876" s="124"/>
      <c r="AD876" s="124"/>
    </row>
    <row r="877" spans="15:30" ht="15.75" customHeight="1">
      <c r="O877" s="124"/>
      <c r="R877" s="124"/>
      <c r="U877" s="124"/>
      <c r="X877" s="124"/>
      <c r="AA877" s="124"/>
      <c r="AD877" s="124"/>
    </row>
    <row r="878" spans="15:30" ht="15.75" customHeight="1">
      <c r="O878" s="124"/>
      <c r="R878" s="124"/>
      <c r="U878" s="124"/>
      <c r="X878" s="124"/>
      <c r="AA878" s="124"/>
      <c r="AD878" s="124"/>
    </row>
    <row r="879" spans="15:30" ht="15.75" customHeight="1">
      <c r="O879" s="124"/>
      <c r="R879" s="124"/>
      <c r="U879" s="124"/>
      <c r="X879" s="124"/>
      <c r="AA879" s="124"/>
      <c r="AD879" s="124"/>
    </row>
    <row r="880" spans="15:30" ht="15.75" customHeight="1">
      <c r="O880" s="124"/>
      <c r="R880" s="124"/>
      <c r="U880" s="124"/>
      <c r="X880" s="124"/>
      <c r="AA880" s="124"/>
      <c r="AD880" s="124"/>
    </row>
    <row r="881" spans="15:30" ht="15.75" customHeight="1">
      <c r="O881" s="124"/>
      <c r="R881" s="124"/>
      <c r="U881" s="124"/>
      <c r="X881" s="124"/>
      <c r="AA881" s="124"/>
      <c r="AD881" s="124"/>
    </row>
    <row r="882" spans="15:30" ht="15.75" customHeight="1">
      <c r="O882" s="124"/>
      <c r="R882" s="124"/>
      <c r="U882" s="124"/>
      <c r="X882" s="124"/>
      <c r="AA882" s="124"/>
      <c r="AD882" s="124"/>
    </row>
    <row r="883" spans="15:30" ht="15.75" customHeight="1">
      <c r="O883" s="124"/>
      <c r="R883" s="124"/>
      <c r="U883" s="124"/>
      <c r="X883" s="124"/>
      <c r="AA883" s="124"/>
      <c r="AD883" s="124"/>
    </row>
    <row r="884" spans="15:30" ht="15.75" customHeight="1">
      <c r="O884" s="124"/>
      <c r="R884" s="124"/>
      <c r="U884" s="124"/>
      <c r="X884" s="124"/>
      <c r="AA884" s="124"/>
      <c r="AD884" s="124"/>
    </row>
    <row r="885" spans="15:30" ht="15.75" customHeight="1">
      <c r="O885" s="124"/>
      <c r="R885" s="124"/>
      <c r="U885" s="124"/>
      <c r="X885" s="124"/>
      <c r="AA885" s="124"/>
      <c r="AD885" s="124"/>
    </row>
    <row r="886" spans="15:30" ht="15.75" customHeight="1">
      <c r="O886" s="124"/>
      <c r="R886" s="124"/>
      <c r="U886" s="124"/>
      <c r="X886" s="124"/>
      <c r="AA886" s="124"/>
      <c r="AD886" s="124"/>
    </row>
    <row r="887" spans="15:30" ht="15.75" customHeight="1">
      <c r="O887" s="124"/>
      <c r="R887" s="124"/>
      <c r="U887" s="124"/>
      <c r="X887" s="124"/>
      <c r="AA887" s="124"/>
      <c r="AD887" s="124"/>
    </row>
    <row r="888" spans="15:30" ht="15.75" customHeight="1">
      <c r="O888" s="124"/>
      <c r="R888" s="124"/>
      <c r="U888" s="124"/>
      <c r="X888" s="124"/>
      <c r="AA888" s="124"/>
      <c r="AD888" s="124"/>
    </row>
    <row r="889" spans="15:30" ht="15.75" customHeight="1">
      <c r="O889" s="124"/>
      <c r="R889" s="124"/>
      <c r="U889" s="124"/>
      <c r="X889" s="124"/>
      <c r="AA889" s="124"/>
      <c r="AD889" s="124"/>
    </row>
    <row r="890" spans="15:30" ht="15.75" customHeight="1">
      <c r="O890" s="124"/>
      <c r="R890" s="124"/>
      <c r="U890" s="124"/>
      <c r="X890" s="124"/>
      <c r="AA890" s="124"/>
      <c r="AD890" s="124"/>
    </row>
    <row r="891" spans="15:30" ht="15.75" customHeight="1">
      <c r="O891" s="124"/>
      <c r="R891" s="124"/>
      <c r="U891" s="124"/>
      <c r="X891" s="124"/>
      <c r="AA891" s="124"/>
      <c r="AD891" s="124"/>
    </row>
    <row r="892" spans="15:30" ht="15.75" customHeight="1">
      <c r="O892" s="124"/>
      <c r="R892" s="124"/>
      <c r="U892" s="124"/>
      <c r="X892" s="124"/>
      <c r="AA892" s="124"/>
      <c r="AD892" s="124"/>
    </row>
    <row r="893" spans="15:30" ht="15.75" customHeight="1">
      <c r="O893" s="124"/>
      <c r="R893" s="124"/>
      <c r="U893" s="124"/>
      <c r="X893" s="124"/>
      <c r="AA893" s="124"/>
      <c r="AD893" s="124"/>
    </row>
    <row r="894" spans="15:30" ht="15.75" customHeight="1">
      <c r="O894" s="124"/>
      <c r="R894" s="124"/>
      <c r="U894" s="124"/>
      <c r="X894" s="124"/>
      <c r="AA894" s="124"/>
      <c r="AD894" s="124"/>
    </row>
    <row r="895" spans="15:30" ht="15.75" customHeight="1">
      <c r="O895" s="124"/>
      <c r="R895" s="124"/>
      <c r="U895" s="124"/>
      <c r="X895" s="124"/>
      <c r="AA895" s="124"/>
      <c r="AD895" s="124"/>
    </row>
    <row r="896" spans="15:30" ht="15.75" customHeight="1">
      <c r="O896" s="124"/>
      <c r="R896" s="124"/>
      <c r="U896" s="124"/>
      <c r="X896" s="124"/>
      <c r="AA896" s="124"/>
      <c r="AD896" s="124"/>
    </row>
    <row r="897" spans="15:30" ht="15.75" customHeight="1">
      <c r="O897" s="124"/>
      <c r="R897" s="124"/>
      <c r="U897" s="124"/>
      <c r="X897" s="124"/>
      <c r="AA897" s="124"/>
      <c r="AD897" s="124"/>
    </row>
    <row r="898" spans="15:30" ht="15.75" customHeight="1">
      <c r="O898" s="124"/>
      <c r="R898" s="124"/>
      <c r="U898" s="124"/>
      <c r="X898" s="124"/>
      <c r="AA898" s="124"/>
      <c r="AD898" s="124"/>
    </row>
    <row r="899" spans="15:30" ht="15.75" customHeight="1">
      <c r="O899" s="124"/>
      <c r="R899" s="124"/>
      <c r="U899" s="124"/>
      <c r="X899" s="124"/>
      <c r="AA899" s="124"/>
      <c r="AD899" s="124"/>
    </row>
    <row r="900" spans="15:30" ht="15.75" customHeight="1">
      <c r="O900" s="124"/>
      <c r="R900" s="124"/>
      <c r="U900" s="124"/>
      <c r="X900" s="124"/>
      <c r="AA900" s="124"/>
      <c r="AD900" s="124"/>
    </row>
    <row r="901" spans="15:30" ht="15.75" customHeight="1">
      <c r="O901" s="124"/>
      <c r="R901" s="124"/>
      <c r="U901" s="124"/>
      <c r="X901" s="124"/>
      <c r="AA901" s="124"/>
      <c r="AD901" s="124"/>
    </row>
    <row r="902" spans="15:30" ht="15.75" customHeight="1">
      <c r="O902" s="124"/>
      <c r="R902" s="124"/>
      <c r="U902" s="124"/>
      <c r="X902" s="124"/>
      <c r="AA902" s="124"/>
      <c r="AD902" s="124"/>
    </row>
    <row r="903" spans="15:30" ht="15.75" customHeight="1">
      <c r="O903" s="124"/>
      <c r="R903" s="124"/>
      <c r="U903" s="124"/>
      <c r="X903" s="124"/>
      <c r="AA903" s="124"/>
      <c r="AD903" s="124"/>
    </row>
    <row r="904" spans="15:30" ht="15.75" customHeight="1">
      <c r="O904" s="124"/>
      <c r="R904" s="124"/>
      <c r="U904" s="124"/>
      <c r="X904" s="124"/>
      <c r="AA904" s="124"/>
      <c r="AD904" s="124"/>
    </row>
    <row r="905" spans="15:30" ht="15.75" customHeight="1">
      <c r="O905" s="124"/>
      <c r="R905" s="124"/>
      <c r="U905" s="124"/>
      <c r="X905" s="124"/>
      <c r="AA905" s="124"/>
      <c r="AD905" s="124"/>
    </row>
    <row r="906" spans="15:30" ht="15.75" customHeight="1">
      <c r="O906" s="124"/>
      <c r="R906" s="124"/>
      <c r="U906" s="124"/>
      <c r="X906" s="124"/>
      <c r="AA906" s="124"/>
      <c r="AD906" s="124"/>
    </row>
    <row r="907" spans="15:30" ht="15.75" customHeight="1">
      <c r="O907" s="124"/>
      <c r="R907" s="124"/>
      <c r="U907" s="124"/>
      <c r="X907" s="124"/>
      <c r="AA907" s="124"/>
      <c r="AD907" s="124"/>
    </row>
    <row r="908" spans="15:30" ht="15.75" customHeight="1">
      <c r="O908" s="124"/>
      <c r="R908" s="124"/>
      <c r="U908" s="124"/>
      <c r="X908" s="124"/>
      <c r="AA908" s="124"/>
      <c r="AD908" s="124"/>
    </row>
    <row r="909" spans="15:30" ht="15.75" customHeight="1">
      <c r="O909" s="124"/>
      <c r="R909" s="124"/>
      <c r="U909" s="124"/>
      <c r="X909" s="124"/>
      <c r="AA909" s="124"/>
      <c r="AD909" s="124"/>
    </row>
    <row r="910" spans="15:30" ht="15.75" customHeight="1">
      <c r="O910" s="124"/>
      <c r="R910" s="124"/>
      <c r="U910" s="124"/>
      <c r="X910" s="124"/>
      <c r="AA910" s="124"/>
      <c r="AD910" s="124"/>
    </row>
    <row r="911" spans="15:30" ht="15.75" customHeight="1">
      <c r="O911" s="124"/>
      <c r="R911" s="124"/>
      <c r="U911" s="124"/>
      <c r="X911" s="124"/>
      <c r="AA911" s="124"/>
      <c r="AD911" s="124"/>
    </row>
    <row r="912" spans="15:30" ht="15.75" customHeight="1">
      <c r="O912" s="124"/>
      <c r="R912" s="124"/>
      <c r="U912" s="124"/>
      <c r="X912" s="124"/>
      <c r="AA912" s="124"/>
      <c r="AD912" s="124"/>
    </row>
    <row r="913" spans="15:30" ht="15.75" customHeight="1">
      <c r="O913" s="124"/>
      <c r="R913" s="124"/>
      <c r="U913" s="124"/>
      <c r="X913" s="124"/>
      <c r="AA913" s="124"/>
      <c r="AD913" s="124"/>
    </row>
    <row r="914" spans="15:30" ht="15.75" customHeight="1">
      <c r="O914" s="124"/>
      <c r="R914" s="124"/>
      <c r="U914" s="124"/>
      <c r="X914" s="124"/>
      <c r="AA914" s="124"/>
      <c r="AD914" s="124"/>
    </row>
    <row r="915" spans="15:30" ht="15.75" customHeight="1">
      <c r="O915" s="124"/>
      <c r="R915" s="124"/>
      <c r="U915" s="124"/>
      <c r="X915" s="124"/>
      <c r="AA915" s="124"/>
      <c r="AD915" s="124"/>
    </row>
    <row r="916" spans="15:30" ht="15.75" customHeight="1">
      <c r="O916" s="124"/>
      <c r="R916" s="124"/>
      <c r="U916" s="124"/>
      <c r="X916" s="124"/>
      <c r="AA916" s="124"/>
      <c r="AD916" s="124"/>
    </row>
    <row r="917" spans="15:30" ht="15.75" customHeight="1">
      <c r="O917" s="124"/>
      <c r="R917" s="124"/>
      <c r="U917" s="124"/>
      <c r="X917" s="124"/>
      <c r="AA917" s="124"/>
      <c r="AD917" s="124"/>
    </row>
    <row r="918" spans="15:30" ht="15.75" customHeight="1">
      <c r="O918" s="124"/>
      <c r="R918" s="124"/>
      <c r="U918" s="124"/>
      <c r="X918" s="124"/>
      <c r="AA918" s="124"/>
      <c r="AD918" s="124"/>
    </row>
    <row r="919" spans="15:30" ht="15.75" customHeight="1">
      <c r="O919" s="124"/>
      <c r="R919" s="124"/>
      <c r="U919" s="124"/>
      <c r="X919" s="124"/>
      <c r="AA919" s="124"/>
      <c r="AD919" s="124"/>
    </row>
    <row r="920" spans="15:30" ht="15.75" customHeight="1">
      <c r="O920" s="124"/>
      <c r="R920" s="124"/>
      <c r="U920" s="124"/>
      <c r="X920" s="124"/>
      <c r="AA920" s="124"/>
      <c r="AD920" s="124"/>
    </row>
    <row r="921" spans="15:30" ht="15.75" customHeight="1">
      <c r="O921" s="124"/>
      <c r="R921" s="124"/>
      <c r="U921" s="124"/>
      <c r="X921" s="124"/>
      <c r="AA921" s="124"/>
      <c r="AD921" s="124"/>
    </row>
    <row r="922" spans="15:30" ht="15.75" customHeight="1">
      <c r="O922" s="124"/>
      <c r="R922" s="124"/>
      <c r="U922" s="124"/>
      <c r="X922" s="124"/>
      <c r="AA922" s="124"/>
      <c r="AD922" s="124"/>
    </row>
    <row r="923" spans="15:30" ht="15.75" customHeight="1">
      <c r="O923" s="124"/>
      <c r="R923" s="124"/>
      <c r="U923" s="124"/>
      <c r="X923" s="124"/>
      <c r="AA923" s="124"/>
      <c r="AD923" s="124"/>
    </row>
    <row r="924" spans="15:30" ht="15.75" customHeight="1">
      <c r="O924" s="124"/>
      <c r="R924" s="124"/>
      <c r="U924" s="124"/>
      <c r="X924" s="124"/>
      <c r="AA924" s="124"/>
      <c r="AD924" s="124"/>
    </row>
    <row r="925" spans="15:30" ht="15.75" customHeight="1">
      <c r="O925" s="124"/>
      <c r="R925" s="124"/>
      <c r="U925" s="124"/>
      <c r="X925" s="124"/>
      <c r="AA925" s="124"/>
      <c r="AD925" s="124"/>
    </row>
    <row r="926" spans="15:30" ht="15.75" customHeight="1">
      <c r="O926" s="124"/>
      <c r="R926" s="124"/>
      <c r="U926" s="124"/>
      <c r="X926" s="124"/>
      <c r="AA926" s="124"/>
      <c r="AD926" s="124"/>
    </row>
    <row r="927" spans="15:30" ht="15.75" customHeight="1">
      <c r="O927" s="124"/>
      <c r="R927" s="124"/>
      <c r="U927" s="124"/>
      <c r="X927" s="124"/>
      <c r="AA927" s="124"/>
      <c r="AD927" s="124"/>
    </row>
    <row r="928" spans="15:30" ht="15.75" customHeight="1">
      <c r="O928" s="124"/>
      <c r="R928" s="124"/>
      <c r="U928" s="124"/>
      <c r="X928" s="124"/>
      <c r="AA928" s="124"/>
      <c r="AD928" s="124"/>
    </row>
    <row r="929" spans="15:30" ht="15.75" customHeight="1">
      <c r="O929" s="124"/>
      <c r="R929" s="124"/>
      <c r="U929" s="124"/>
      <c r="X929" s="124"/>
      <c r="AA929" s="124"/>
      <c r="AD929" s="124"/>
    </row>
    <row r="930" spans="15:30" ht="15.75" customHeight="1">
      <c r="O930" s="124"/>
      <c r="R930" s="124"/>
      <c r="U930" s="124"/>
      <c r="X930" s="124"/>
      <c r="AA930" s="124"/>
      <c r="AD930" s="124"/>
    </row>
    <row r="931" spans="15:30" ht="15.75" customHeight="1">
      <c r="O931" s="124"/>
      <c r="R931" s="124"/>
      <c r="U931" s="124"/>
      <c r="X931" s="124"/>
      <c r="AA931" s="124"/>
      <c r="AD931" s="124"/>
    </row>
    <row r="932" spans="15:30" ht="15.75" customHeight="1">
      <c r="O932" s="124"/>
      <c r="R932" s="124"/>
      <c r="U932" s="124"/>
      <c r="X932" s="124"/>
      <c r="AA932" s="124"/>
      <c r="AD932" s="124"/>
    </row>
    <row r="933" spans="15:30" ht="15.75" customHeight="1">
      <c r="O933" s="124"/>
      <c r="R933" s="124"/>
      <c r="U933" s="124"/>
      <c r="X933" s="124"/>
      <c r="AA933" s="124"/>
      <c r="AD933" s="124"/>
    </row>
    <row r="934" spans="15:30" ht="15.75" customHeight="1">
      <c r="O934" s="124"/>
      <c r="R934" s="124"/>
      <c r="U934" s="124"/>
      <c r="X934" s="124"/>
      <c r="AA934" s="124"/>
      <c r="AD934" s="124"/>
    </row>
    <row r="935" spans="15:30" ht="15.75" customHeight="1">
      <c r="O935" s="124"/>
      <c r="R935" s="124"/>
      <c r="U935" s="124"/>
      <c r="X935" s="124"/>
      <c r="AA935" s="124"/>
      <c r="AD935" s="124"/>
    </row>
    <row r="936" spans="15:30" ht="15.75" customHeight="1">
      <c r="O936" s="124"/>
      <c r="R936" s="124"/>
      <c r="U936" s="124"/>
      <c r="X936" s="124"/>
      <c r="AA936" s="124"/>
      <c r="AD936" s="124"/>
    </row>
    <row r="937" spans="15:30" ht="15.75" customHeight="1">
      <c r="O937" s="124"/>
      <c r="R937" s="124"/>
      <c r="U937" s="124"/>
      <c r="X937" s="124"/>
      <c r="AA937" s="124"/>
      <c r="AD937" s="124"/>
    </row>
    <row r="938" spans="15:30" ht="15.75" customHeight="1">
      <c r="O938" s="124"/>
      <c r="R938" s="124"/>
      <c r="U938" s="124"/>
      <c r="X938" s="124"/>
      <c r="AA938" s="124"/>
      <c r="AD938" s="124"/>
    </row>
    <row r="939" spans="15:30" ht="15.75" customHeight="1">
      <c r="O939" s="124"/>
      <c r="R939" s="124"/>
      <c r="U939" s="124"/>
      <c r="X939" s="124"/>
      <c r="AA939" s="124"/>
      <c r="AD939" s="124"/>
    </row>
    <row r="940" spans="15:30" ht="15.75" customHeight="1">
      <c r="O940" s="124"/>
      <c r="R940" s="124"/>
      <c r="U940" s="124"/>
      <c r="X940" s="124"/>
      <c r="AA940" s="124"/>
      <c r="AD940" s="124"/>
    </row>
    <row r="941" spans="15:30" ht="15.75" customHeight="1">
      <c r="O941" s="124"/>
      <c r="R941" s="124"/>
      <c r="U941" s="124"/>
      <c r="X941" s="124"/>
      <c r="AA941" s="124"/>
      <c r="AD941" s="124"/>
    </row>
    <row r="942" spans="15:30" ht="15.75" customHeight="1">
      <c r="O942" s="124"/>
      <c r="R942" s="124"/>
      <c r="U942" s="124"/>
      <c r="X942" s="124"/>
      <c r="AA942" s="124"/>
      <c r="AD942" s="124"/>
    </row>
    <row r="943" spans="15:30" ht="15.75" customHeight="1">
      <c r="O943" s="124"/>
      <c r="R943" s="124"/>
      <c r="U943" s="124"/>
      <c r="X943" s="124"/>
      <c r="AA943" s="124"/>
      <c r="AD943" s="124"/>
    </row>
    <row r="944" spans="15:30" ht="15.75" customHeight="1">
      <c r="O944" s="124"/>
      <c r="R944" s="124"/>
      <c r="U944" s="124"/>
      <c r="X944" s="124"/>
      <c r="AA944" s="124"/>
      <c r="AD944" s="124"/>
    </row>
    <row r="945" spans="15:30" ht="15.75" customHeight="1">
      <c r="O945" s="124"/>
      <c r="R945" s="124"/>
      <c r="U945" s="124"/>
      <c r="X945" s="124"/>
      <c r="AA945" s="124"/>
      <c r="AD945" s="124"/>
    </row>
    <row r="946" spans="15:30" ht="15.75" customHeight="1">
      <c r="O946" s="124"/>
      <c r="R946" s="124"/>
      <c r="U946" s="124"/>
      <c r="X946" s="124"/>
      <c r="AA946" s="124"/>
      <c r="AD946" s="124"/>
    </row>
    <row r="947" spans="15:30" ht="15.75" customHeight="1">
      <c r="O947" s="124"/>
      <c r="R947" s="124"/>
      <c r="U947" s="124"/>
      <c r="X947" s="124"/>
      <c r="AA947" s="124"/>
      <c r="AD947" s="124"/>
    </row>
    <row r="948" spans="15:30" ht="15.75" customHeight="1">
      <c r="O948" s="124"/>
      <c r="R948" s="124"/>
      <c r="U948" s="124"/>
      <c r="X948" s="124"/>
      <c r="AA948" s="124"/>
      <c r="AD948" s="124"/>
    </row>
    <row r="949" spans="15:30" ht="15.75" customHeight="1">
      <c r="O949" s="124"/>
      <c r="R949" s="124"/>
      <c r="U949" s="124"/>
      <c r="X949" s="124"/>
      <c r="AA949" s="124"/>
      <c r="AD949" s="124"/>
    </row>
    <row r="950" spans="15:30" ht="15.75" customHeight="1">
      <c r="O950" s="124"/>
      <c r="R950" s="124"/>
      <c r="U950" s="124"/>
      <c r="X950" s="124"/>
      <c r="AA950" s="124"/>
      <c r="AD950" s="124"/>
    </row>
    <row r="951" spans="15:30" ht="15.75" customHeight="1">
      <c r="O951" s="124"/>
      <c r="R951" s="124"/>
      <c r="U951" s="124"/>
      <c r="X951" s="124"/>
      <c r="AA951" s="124"/>
      <c r="AD951" s="124"/>
    </row>
    <row r="952" spans="15:30" ht="15.75" customHeight="1">
      <c r="O952" s="124"/>
      <c r="R952" s="124"/>
      <c r="U952" s="124"/>
      <c r="X952" s="124"/>
      <c r="AA952" s="124"/>
      <c r="AD952" s="124"/>
    </row>
    <row r="953" spans="15:30" ht="15.75" customHeight="1">
      <c r="O953" s="124"/>
      <c r="R953" s="124"/>
      <c r="U953" s="124"/>
      <c r="X953" s="124"/>
      <c r="AA953" s="124"/>
      <c r="AD953" s="124"/>
    </row>
    <row r="954" spans="15:30" ht="15.75" customHeight="1">
      <c r="O954" s="124"/>
      <c r="R954" s="124"/>
      <c r="U954" s="124"/>
      <c r="X954" s="124"/>
      <c r="AA954" s="124"/>
      <c r="AD954" s="124"/>
    </row>
    <row r="955" spans="15:30" ht="15.75" customHeight="1">
      <c r="O955" s="124"/>
      <c r="R955" s="124"/>
      <c r="U955" s="124"/>
      <c r="X955" s="124"/>
      <c r="AA955" s="124"/>
      <c r="AD955" s="124"/>
    </row>
    <row r="956" spans="15:30" ht="15.75" customHeight="1">
      <c r="O956" s="124"/>
      <c r="R956" s="124"/>
      <c r="U956" s="124"/>
      <c r="X956" s="124"/>
      <c r="AA956" s="124"/>
      <c r="AD956" s="124"/>
    </row>
    <row r="957" spans="15:30" ht="15.75" customHeight="1">
      <c r="O957" s="124"/>
      <c r="R957" s="124"/>
      <c r="U957" s="124"/>
      <c r="X957" s="124"/>
      <c r="AA957" s="124"/>
      <c r="AD957" s="124"/>
    </row>
    <row r="958" spans="15:30" ht="15.75" customHeight="1">
      <c r="O958" s="124"/>
      <c r="R958" s="124"/>
      <c r="U958" s="124"/>
      <c r="X958" s="124"/>
      <c r="AA958" s="124"/>
      <c r="AD958" s="124"/>
    </row>
    <row r="959" spans="15:30" ht="15.75" customHeight="1">
      <c r="O959" s="124"/>
      <c r="R959" s="124"/>
      <c r="U959" s="124"/>
      <c r="X959" s="124"/>
      <c r="AA959" s="124"/>
      <c r="AD959" s="124"/>
    </row>
    <row r="960" spans="15:30" ht="15.75" customHeight="1">
      <c r="O960" s="124"/>
      <c r="R960" s="124"/>
      <c r="U960" s="124"/>
      <c r="X960" s="124"/>
      <c r="AA960" s="124"/>
      <c r="AD960" s="124"/>
    </row>
    <row r="961" spans="15:30" ht="15.75" customHeight="1">
      <c r="O961" s="124"/>
      <c r="R961" s="124"/>
      <c r="U961" s="124"/>
      <c r="X961" s="124"/>
      <c r="AA961" s="124"/>
      <c r="AD961" s="124"/>
    </row>
    <row r="962" spans="15:30" ht="15.75" customHeight="1">
      <c r="O962" s="124"/>
      <c r="R962" s="124"/>
      <c r="U962" s="124"/>
      <c r="X962" s="124"/>
      <c r="AA962" s="124"/>
      <c r="AD962" s="124"/>
    </row>
    <row r="963" spans="15:30" ht="15.75" customHeight="1">
      <c r="O963" s="124"/>
      <c r="R963" s="124"/>
      <c r="U963" s="124"/>
      <c r="X963" s="124"/>
      <c r="AA963" s="124"/>
      <c r="AD963" s="124"/>
    </row>
    <row r="964" spans="15:30" ht="15.75" customHeight="1">
      <c r="O964" s="124"/>
      <c r="R964" s="124"/>
      <c r="U964" s="124"/>
      <c r="X964" s="124"/>
      <c r="AA964" s="124"/>
      <c r="AD964" s="124"/>
    </row>
    <row r="965" spans="15:30" ht="15.75" customHeight="1">
      <c r="O965" s="124"/>
      <c r="R965" s="124"/>
      <c r="U965" s="124"/>
      <c r="X965" s="124"/>
      <c r="AA965" s="124"/>
      <c r="AD965" s="124"/>
    </row>
    <row r="966" spans="15:30" ht="15.75" customHeight="1">
      <c r="O966" s="124"/>
      <c r="R966" s="124"/>
      <c r="U966" s="124"/>
      <c r="X966" s="124"/>
      <c r="AA966" s="124"/>
      <c r="AD966" s="124"/>
    </row>
    <row r="967" spans="15:30" ht="15.75" customHeight="1">
      <c r="O967" s="124"/>
      <c r="R967" s="124"/>
      <c r="U967" s="124"/>
      <c r="X967" s="124"/>
      <c r="AA967" s="124"/>
      <c r="AD967" s="124"/>
    </row>
    <row r="968" spans="15:30" ht="15.75" customHeight="1">
      <c r="O968" s="124"/>
      <c r="R968" s="124"/>
      <c r="U968" s="124"/>
      <c r="X968" s="124"/>
      <c r="AA968" s="124"/>
      <c r="AD968" s="124"/>
    </row>
    <row r="969" spans="15:30" ht="15.75" customHeight="1">
      <c r="O969" s="124"/>
      <c r="R969" s="124"/>
      <c r="U969" s="124"/>
      <c r="X969" s="124"/>
      <c r="AA969" s="124"/>
      <c r="AD969" s="124"/>
    </row>
    <row r="970" spans="15:30" ht="15.75" customHeight="1">
      <c r="O970" s="124"/>
      <c r="R970" s="124"/>
      <c r="U970" s="124"/>
      <c r="X970" s="124"/>
      <c r="AA970" s="124"/>
      <c r="AD970" s="124"/>
    </row>
    <row r="971" spans="15:30" ht="15.75" customHeight="1">
      <c r="O971" s="124"/>
      <c r="R971" s="124"/>
      <c r="U971" s="124"/>
      <c r="X971" s="124"/>
      <c r="AA971" s="124"/>
      <c r="AD971" s="124"/>
    </row>
    <row r="972" spans="15:30" ht="15.75" customHeight="1">
      <c r="O972" s="124"/>
      <c r="R972" s="124"/>
      <c r="U972" s="124"/>
      <c r="X972" s="124"/>
      <c r="AA972" s="124"/>
      <c r="AD972" s="124"/>
    </row>
    <row r="973" spans="15:30" ht="15.75" customHeight="1">
      <c r="O973" s="124"/>
      <c r="R973" s="124"/>
      <c r="U973" s="124"/>
      <c r="X973" s="124"/>
      <c r="AA973" s="124"/>
      <c r="AD973" s="124"/>
    </row>
    <row r="974" spans="15:30" ht="15.75" customHeight="1">
      <c r="O974" s="124"/>
      <c r="R974" s="124"/>
      <c r="U974" s="124"/>
      <c r="X974" s="124"/>
      <c r="AA974" s="124"/>
      <c r="AD974" s="124"/>
    </row>
    <row r="975" spans="15:30" ht="15.75" customHeight="1">
      <c r="O975" s="124"/>
      <c r="R975" s="124"/>
      <c r="U975" s="124"/>
      <c r="X975" s="124"/>
      <c r="AA975" s="124"/>
      <c r="AD975" s="124"/>
    </row>
    <row r="976" spans="15:30" ht="15.75" customHeight="1">
      <c r="O976" s="124"/>
      <c r="R976" s="124"/>
      <c r="U976" s="124"/>
      <c r="X976" s="124"/>
      <c r="AA976" s="124"/>
      <c r="AD976" s="124"/>
    </row>
    <row r="977" spans="15:30" ht="15.75" customHeight="1">
      <c r="O977" s="124"/>
      <c r="R977" s="124"/>
      <c r="U977" s="124"/>
      <c r="X977" s="124"/>
      <c r="AA977" s="124"/>
      <c r="AD977" s="124"/>
    </row>
    <row r="978" spans="15:30" ht="15.75" customHeight="1">
      <c r="O978" s="124"/>
      <c r="R978" s="124"/>
      <c r="U978" s="124"/>
      <c r="X978" s="124"/>
      <c r="AA978" s="124"/>
      <c r="AD978" s="124"/>
    </row>
    <row r="979" spans="15:30" ht="15.75" customHeight="1">
      <c r="O979" s="124"/>
      <c r="R979" s="124"/>
      <c r="U979" s="124"/>
      <c r="X979" s="124"/>
      <c r="AA979" s="124"/>
      <c r="AD979" s="124"/>
    </row>
    <row r="980" spans="15:30" ht="15.75" customHeight="1">
      <c r="O980" s="124"/>
      <c r="R980" s="124"/>
      <c r="U980" s="124"/>
      <c r="X980" s="124"/>
      <c r="AA980" s="124"/>
      <c r="AD980" s="124"/>
    </row>
    <row r="981" spans="15:30" ht="15.75" customHeight="1">
      <c r="O981" s="124"/>
      <c r="R981" s="124"/>
      <c r="U981" s="124"/>
      <c r="X981" s="124"/>
      <c r="AA981" s="124"/>
      <c r="AD981" s="124"/>
    </row>
    <row r="982" spans="15:30" ht="15.75" customHeight="1">
      <c r="O982" s="124"/>
      <c r="R982" s="124"/>
      <c r="U982" s="124"/>
      <c r="X982" s="124"/>
      <c r="AA982" s="124"/>
      <c r="AD982" s="124"/>
    </row>
    <row r="983" spans="15:30" ht="15.75" customHeight="1">
      <c r="O983" s="124"/>
      <c r="R983" s="124"/>
      <c r="U983" s="124"/>
      <c r="X983" s="124"/>
      <c r="AA983" s="124"/>
      <c r="AD983" s="124"/>
    </row>
    <row r="984" spans="15:30" ht="15.75" customHeight="1">
      <c r="O984" s="124"/>
      <c r="R984" s="124"/>
      <c r="U984" s="124"/>
      <c r="X984" s="124"/>
      <c r="AA984" s="124"/>
      <c r="AD984" s="124"/>
    </row>
    <row r="985" spans="15:30" ht="15.75" customHeight="1">
      <c r="O985" s="124"/>
      <c r="R985" s="124"/>
      <c r="U985" s="124"/>
      <c r="X985" s="124"/>
      <c r="AA985" s="124"/>
      <c r="AD985" s="124"/>
    </row>
    <row r="986" spans="15:30" ht="15.75" customHeight="1">
      <c r="O986" s="124"/>
      <c r="R986" s="124"/>
      <c r="U986" s="124"/>
      <c r="X986" s="124"/>
      <c r="AA986" s="124"/>
      <c r="AD986" s="124"/>
    </row>
    <row r="987" spans="15:30" ht="15.75" customHeight="1">
      <c r="O987" s="124"/>
      <c r="R987" s="124"/>
      <c r="U987" s="124"/>
      <c r="X987" s="124"/>
      <c r="AA987" s="124"/>
      <c r="AD987" s="124"/>
    </row>
    <row r="988" spans="15:30" ht="15.75" customHeight="1">
      <c r="O988" s="124"/>
      <c r="R988" s="124"/>
      <c r="U988" s="124"/>
      <c r="X988" s="124"/>
      <c r="AA988" s="124"/>
      <c r="AD988" s="124"/>
    </row>
    <row r="989" spans="15:30" ht="15.75" customHeight="1">
      <c r="O989" s="124"/>
      <c r="R989" s="124"/>
      <c r="U989" s="124"/>
      <c r="X989" s="124"/>
      <c r="AA989" s="124"/>
      <c r="AD989" s="124"/>
    </row>
    <row r="990" spans="15:30" ht="15.75" customHeight="1">
      <c r="O990" s="124"/>
      <c r="R990" s="124"/>
      <c r="U990" s="124"/>
      <c r="X990" s="124"/>
      <c r="AA990" s="124"/>
      <c r="AD990" s="124"/>
    </row>
    <row r="991" spans="15:30" ht="15.75" customHeight="1">
      <c r="O991" s="124"/>
      <c r="R991" s="124"/>
      <c r="U991" s="124"/>
      <c r="X991" s="124"/>
      <c r="AA991" s="124"/>
      <c r="AD991" s="124"/>
    </row>
    <row r="992" spans="15:30" ht="15.75" customHeight="1">
      <c r="O992" s="124"/>
      <c r="R992" s="124"/>
      <c r="U992" s="124"/>
      <c r="X992" s="124"/>
      <c r="AA992" s="124"/>
      <c r="AD992" s="124"/>
    </row>
    <row r="993" spans="15:30" ht="15.75" customHeight="1">
      <c r="O993" s="124"/>
      <c r="R993" s="124"/>
      <c r="U993" s="124"/>
      <c r="X993" s="124"/>
      <c r="AA993" s="124"/>
      <c r="AD993" s="124"/>
    </row>
    <row r="994" spans="15:30" ht="15.75" customHeight="1">
      <c r="O994" s="124"/>
      <c r="R994" s="124"/>
      <c r="U994" s="124"/>
      <c r="X994" s="124"/>
      <c r="AA994" s="124"/>
      <c r="AD994" s="124"/>
    </row>
    <row r="995" spans="15:30" ht="15.75" customHeight="1">
      <c r="O995" s="124"/>
      <c r="R995" s="124"/>
      <c r="U995" s="124"/>
      <c r="X995" s="124"/>
      <c r="AA995" s="124"/>
      <c r="AD995" s="124"/>
    </row>
    <row r="996" spans="15:30" ht="15.75" customHeight="1">
      <c r="O996" s="124"/>
      <c r="R996" s="124"/>
      <c r="U996" s="124"/>
      <c r="X996" s="124"/>
      <c r="AA996" s="124"/>
      <c r="AD996" s="124"/>
    </row>
    <row r="997" spans="15:30" ht="15.75" customHeight="1">
      <c r="O997" s="124"/>
      <c r="R997" s="124"/>
      <c r="U997" s="124"/>
      <c r="X997" s="124"/>
      <c r="AA997" s="124"/>
      <c r="AD997" s="124"/>
    </row>
    <row r="998" spans="15:30" ht="15.75" customHeight="1">
      <c r="O998" s="124"/>
      <c r="R998" s="124"/>
      <c r="U998" s="124"/>
      <c r="X998" s="124"/>
      <c r="AA998" s="124"/>
      <c r="AD998" s="124"/>
    </row>
    <row r="999" spans="15:30" ht="15.75" customHeight="1">
      <c r="O999" s="124"/>
      <c r="R999" s="124"/>
      <c r="U999" s="124"/>
      <c r="X999" s="124"/>
      <c r="AA999" s="124"/>
      <c r="AD999" s="124"/>
    </row>
    <row r="1000" spans="15:30" ht="15.75" customHeight="1">
      <c r="O1000" s="124"/>
      <c r="R1000" s="124"/>
      <c r="U1000" s="124"/>
      <c r="X1000" s="124"/>
      <c r="AA1000" s="124"/>
      <c r="AD1000" s="124"/>
    </row>
  </sheetData>
  <sheetProtection selectLockedCells="1" selectUnlockedCells="1"/>
  <mergeCells count="11">
    <mergeCell ref="A141:M141"/>
    <mergeCell ref="S17:S18"/>
    <mergeCell ref="V17:V18"/>
    <mergeCell ref="Y17:Y18"/>
    <mergeCell ref="AB17:AB18"/>
    <mergeCell ref="P17:P18"/>
    <mergeCell ref="H5:K5"/>
    <mergeCell ref="F15:I15"/>
    <mergeCell ref="J15:M15"/>
    <mergeCell ref="F16:I16"/>
    <mergeCell ref="J16:M16"/>
  </mergeCells>
  <hyperlinks>
    <hyperlink ref="F92" r:id="rId1" xr:uid="{DD6ECE98-FBCD-2446-BAC5-255145C2B035}"/>
  </hyperlinks>
  <pageMargins left="0.7" right="0.7" top="0.75" bottom="0.75" header="0" footer="0"/>
  <pageSetup paperSize="5" orientation="landscape"/>
  <headerFooter>
    <oddFooter>&amp;L&amp;F&amp;RPage &amp;P of</oddFooter>
  </headerFooter>
  <rowBreaks count="1" manualBreakCount="1">
    <brk id="7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Template</vt:lpstr>
      <vt:lpstr>Instructions</vt:lpstr>
      <vt:lpstr>Sample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A Cuppett</dc:creator>
  <cp:lastModifiedBy>Emma Elyse Montgomery</cp:lastModifiedBy>
  <dcterms:created xsi:type="dcterms:W3CDTF">2019-10-21T18:57:51Z</dcterms:created>
  <dcterms:modified xsi:type="dcterms:W3CDTF">2025-06-11T16:44:13Z</dcterms:modified>
</cp:coreProperties>
</file>